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c)\2025\"/>
    </mc:Choice>
  </mc:AlternateContent>
  <xr:revisionPtr revIDLastSave="0" documentId="13_ncr:1_{01C36BF9-21C6-4F6E-BCB8-D1198847AC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3" i="1" l="1"/>
  <c r="C134" i="1" s="1"/>
  <c r="C117" i="1"/>
  <c r="C113" i="1"/>
  <c r="C102" i="1"/>
  <c r="C94" i="1"/>
  <c r="C87" i="1"/>
  <c r="C127" i="1" s="1"/>
  <c r="C76" i="1"/>
  <c r="C68" i="1"/>
  <c r="C62" i="1"/>
  <c r="C57" i="1"/>
  <c r="C77" i="1" s="1"/>
  <c r="C47" i="1"/>
  <c r="C43" i="1"/>
  <c r="C31" i="1"/>
  <c r="C29" i="1"/>
  <c r="C25" i="1"/>
  <c r="C24" i="1"/>
  <c r="C23" i="1"/>
  <c r="C22" i="1"/>
  <c r="C20" i="1"/>
  <c r="C18" i="1"/>
  <c r="C16" i="1"/>
  <c r="C26" i="1" s="1"/>
  <c r="C12" i="1"/>
  <c r="C13" i="1" s="1"/>
  <c r="C8" i="1"/>
  <c r="C9" i="1" s="1"/>
  <c r="C32" i="1" l="1"/>
  <c r="C33" i="1" s="1"/>
  <c r="C141" i="1" s="1"/>
  <c r="D132" i="1" l="1"/>
  <c r="D140" i="1"/>
  <c r="D123" i="1"/>
  <c r="D105" i="1"/>
  <c r="D38" i="1"/>
  <c r="D139" i="1"/>
  <c r="D121" i="1"/>
  <c r="D86" i="1"/>
  <c r="D67" i="1"/>
  <c r="D46" i="1"/>
  <c r="D47" i="1" s="1"/>
  <c r="D29" i="1"/>
  <c r="D32" i="1" s="1"/>
  <c r="D21" i="1"/>
  <c r="D97" i="1"/>
  <c r="D138" i="1"/>
  <c r="D120" i="1"/>
  <c r="D84" i="1"/>
  <c r="D65" i="1"/>
  <c r="D101" i="1"/>
  <c r="D82" i="1"/>
  <c r="D99" i="1"/>
  <c r="D42" i="1"/>
  <c r="D61" i="1"/>
  <c r="D62" i="1" s="1"/>
  <c r="D112" i="1"/>
  <c r="D93" i="1"/>
  <c r="D75" i="1"/>
  <c r="D55" i="1"/>
  <c r="D110" i="1"/>
  <c r="D92" i="1"/>
  <c r="D73" i="1"/>
  <c r="D53" i="1"/>
  <c r="D90" i="1"/>
  <c r="D51" i="1"/>
  <c r="D57" i="1" s="1"/>
  <c r="D125" i="1"/>
  <c r="D40" i="1"/>
  <c r="D109" i="1"/>
  <c r="D71" i="1"/>
  <c r="D76" i="1" s="1"/>
  <c r="D106" i="1"/>
  <c r="D116" i="1"/>
  <c r="D117" i="1" s="1"/>
  <c r="D13" i="1"/>
  <c r="D134" i="1"/>
  <c r="D18" i="1"/>
  <c r="D12" i="1"/>
  <c r="D9" i="1"/>
  <c r="D16" i="1"/>
  <c r="D20" i="1"/>
  <c r="D133" i="1"/>
  <c r="D22" i="1"/>
  <c r="D8" i="1"/>
  <c r="D23" i="1"/>
  <c r="D25" i="1"/>
  <c r="D113" i="1"/>
  <c r="D31" i="1"/>
  <c r="D24" i="1"/>
  <c r="D87" i="1" l="1"/>
  <c r="D43" i="1"/>
  <c r="D94" i="1"/>
  <c r="D126" i="1"/>
  <c r="D26" i="1"/>
  <c r="D33" i="1" s="1"/>
  <c r="D68" i="1"/>
  <c r="D102" i="1"/>
  <c r="D77" i="1" l="1"/>
  <c r="D127" i="1"/>
</calcChain>
</file>

<file path=xl/sharedStrings.xml><?xml version="1.0" encoding="utf-8"?>
<sst xmlns="http://schemas.openxmlformats.org/spreadsheetml/2006/main" count="154" uniqueCount="119">
  <si>
    <t>INSTITUTO MUNICIPAL DE LA JUVENTUD EN SAN PEDRO TLAQUEPAQUE</t>
  </si>
  <si>
    <t>ANEXO 2</t>
  </si>
  <si>
    <t>Capítulo</t>
  </si>
  <si>
    <t>Nombre de la Cuenta</t>
  </si>
  <si>
    <t>Cantidad</t>
  </si>
  <si>
    <t>Porcentaje</t>
  </si>
  <si>
    <t>SERVICIOS PERSONALES</t>
  </si>
  <si>
    <t>REMUNERACIONES AL PERSONAL DE CARÁCTER PERMANENTE</t>
  </si>
  <si>
    <t>SUELDO BASE AL PERSONAL PERMANENTE</t>
  </si>
  <si>
    <t>Sueldo base al personal permanente</t>
  </si>
  <si>
    <t>SUMA</t>
  </si>
  <si>
    <t>REMUNERACIONES AL PERSONAL DE CARÁCTER TRANSITORIO</t>
  </si>
  <si>
    <t>HONORARIOS ASIMILABLES A SALARIOS</t>
  </si>
  <si>
    <t>Honorarios asimilables a salarios</t>
  </si>
  <si>
    <t>REMUNERACIONES ADICIONALES Y ESPECIALES</t>
  </si>
  <si>
    <t>PRIMAS POR AÑOS DE SERVICIOS EFECTIVAMENTE PRESTADOS</t>
  </si>
  <si>
    <t>Prima de antigüedad (quinquenio)</t>
  </si>
  <si>
    <t>PRIMA VACACIONAL, DOMINICAL Y GRATIFICACIÓN DE FIN DE AÑO</t>
  </si>
  <si>
    <t>Prima vacacional y dominical</t>
  </si>
  <si>
    <t>COMPENSACIONES</t>
  </si>
  <si>
    <t>AGUINALDO</t>
  </si>
  <si>
    <t>Gratificación despensa anual</t>
  </si>
  <si>
    <t>AYUDA UTILES ESCOLARES</t>
  </si>
  <si>
    <t>Gratificación dia del servidor Público</t>
  </si>
  <si>
    <t>Apoyo transporte</t>
  </si>
  <si>
    <t>Apoyo de Despensa</t>
  </si>
  <si>
    <t xml:space="preserve">SEGURIDAD SOCIAL </t>
  </si>
  <si>
    <t>APORTACIONES DE SEGURIDAD SOCIAL</t>
  </si>
  <si>
    <t>Aportaciones de seguridad Social</t>
  </si>
  <si>
    <t>APORTACIONES A FONDO DE VIVIENDA</t>
  </si>
  <si>
    <t>Aportaciones a fondo de vivienda</t>
  </si>
  <si>
    <t>TOTAL DE SERVICIOS PERSONALES</t>
  </si>
  <si>
    <t>MATERIALES Y SUMINISTROS</t>
  </si>
  <si>
    <t>MATERIALES DE ADMINISTRACIÓN, EMISIÓN DE DOCUMENTOS Y ART. OFICIALES</t>
  </si>
  <si>
    <t>MATERIALES, ÚTILES Y EQUIPOS MENORES DE OFICINA</t>
  </si>
  <si>
    <t>Materiales, útiles y equipos menores de oficina</t>
  </si>
  <si>
    <t>MATERIAL IMPRESO E INFORMACION DIGITAL</t>
  </si>
  <si>
    <t>Material impreso e información digital</t>
  </si>
  <si>
    <t>MATERIAL DE LIMPIEZA</t>
  </si>
  <si>
    <t>Materiales de limpieza</t>
  </si>
  <si>
    <t>ALIMENTOS Y UTENSILIOS</t>
  </si>
  <si>
    <t>PRODUCTOS ALIMENTICIOS PARA PERSONAS</t>
  </si>
  <si>
    <t>Productos alimenticios del personal</t>
  </si>
  <si>
    <t>MATERIALES Y ARTICULOS DE CONSTRUCCIÓN Y DE REPARACIÓN</t>
  </si>
  <si>
    <t>MATERIAL ELECTRICO Y ELECTRÓNICO</t>
  </si>
  <si>
    <t>Material electrico y electrónico</t>
  </si>
  <si>
    <t>MATERIALES COMPLEMENTARIOS</t>
  </si>
  <si>
    <t>Materiales complementarios</t>
  </si>
  <si>
    <t>OTROS MATERIALES Y ART. DE CONSTRUCCIÓN Y REPARACIÓN</t>
  </si>
  <si>
    <t>Otros Materiales y art. De construcción y reparación</t>
  </si>
  <si>
    <t>COMBUSTIBLES, LUBRICANTES Y ADITIVOS</t>
  </si>
  <si>
    <t>COMBUSTIBLES LUBRICANTES Y ADITIVOS</t>
  </si>
  <si>
    <t>Combustibles Lubricantes y Aditivos</t>
  </si>
  <si>
    <t>VESTUARIO, BLANCOS, PRENDAS DE PROTECCIÓN PERSONAL Y ARTÍCULOS DEPORTIVOS</t>
  </si>
  <si>
    <t>VESTUARIOS Y UNIFORMES</t>
  </si>
  <si>
    <t xml:space="preserve">Vestuario Y uniformes </t>
  </si>
  <si>
    <t>ARTICULOS DEPORTIVOS</t>
  </si>
  <si>
    <t xml:space="preserve">Artículos deportivos </t>
  </si>
  <si>
    <t>HERRAMIENTAS, REFACCIONES Y AQCCESORIOS MENORES</t>
  </si>
  <si>
    <t>HERRAMIENTAS MENORES</t>
  </si>
  <si>
    <t>Herramientas menores</t>
  </si>
  <si>
    <t>REFACCIONES Y ACCESORIOS MENORES DE EDIFICIOS</t>
  </si>
  <si>
    <t>Refacciones y accesorios menores de edificios</t>
  </si>
  <si>
    <t>REFACCIONES Y ACCESORIOS MENORES DE EQUIPO DE TRANSPORTE</t>
  </si>
  <si>
    <t>Refacciones y accesorios menores de equipo de transporte</t>
  </si>
  <si>
    <t>TOTAL DE MATERIALES Y SUMINISTROS</t>
  </si>
  <si>
    <t>SERVICIOS GENERALES</t>
  </si>
  <si>
    <t>SERVICIOS BÁSICOS</t>
  </si>
  <si>
    <t>ENERGÍA ELECTRICA</t>
  </si>
  <si>
    <t>Energia Electrica</t>
  </si>
  <si>
    <t>TELEFONÍA TRADICIONAL</t>
  </si>
  <si>
    <t>Telefonía Tradicional</t>
  </si>
  <si>
    <t>SERVICIOS DE ACCESO A INTERNET REDES Y PROCESAMIENTO DE INFORM</t>
  </si>
  <si>
    <t>Servicio de acceso a internet redes y procesamiento de información</t>
  </si>
  <si>
    <t>SERVICIOS DE ARRENDAMIENTO</t>
  </si>
  <si>
    <t>ARRENDAMIENTO DE MOBI. Y EQ. DE ADMÓN, EDUCACIONAL Y RECREATIVO</t>
  </si>
  <si>
    <t>Arrendamiento de mobiliario y eq. De admón. Educacional y recreativo</t>
  </si>
  <si>
    <t>SERVICIOS PROFESIONALES CIENTIFICOS  TECNICOS Y OTROS SERVICIOS</t>
  </si>
  <si>
    <t>SERVICIOS DE DISEÑO ARQUITECTURA INGENIERIA Y ACTIVIDADES RELACIONADAS</t>
  </si>
  <si>
    <t>Servicios de diseño, arquitectura, ingenieria y actividades realcionadas</t>
  </si>
  <si>
    <t>SERVICIOS DE APOYO ADMVO. TRADUCCIÓN FOTOCOPIADO E IMPRESIÓN</t>
  </si>
  <si>
    <t>Servicios de apoyo admvo. Traducción fotocopiado e impresión</t>
  </si>
  <si>
    <t>SERVICIOS PROFESIONALES CIENTIFICOS  TECNICOS E INTEGRALES</t>
  </si>
  <si>
    <t>Servicios profesionales cientificos tecnicos e integrales</t>
  </si>
  <si>
    <t>SERVICIOS FINANCIEROS BANCARIOS Y COMERCIALES</t>
  </si>
  <si>
    <t>SEGUROS DE RESPONSABILIDAD PATRIMONIAL Y FIANZAS</t>
  </si>
  <si>
    <t>Seguros de responsabilidad patrimonial y finanzas</t>
  </si>
  <si>
    <t>SERVICIOS DE INSTALACIÓN, REPARACIÓN MTTO. Y CONSERVACION</t>
  </si>
  <si>
    <t>REPARACIÓN Y MANTENIMINETO DE EQUIPO DE TRANSPORTE</t>
  </si>
  <si>
    <t>Reparación y mantenimiento de equipo de transporte</t>
  </si>
  <si>
    <t>SERVICIOS DE CREACIÓN Y DIFUSIÓN DE CONTENIDO EXCLUSIVO EN INTERNET</t>
  </si>
  <si>
    <t>Servicio de creación y difusión de contenido exclusivo en internet</t>
  </si>
  <si>
    <t>OTROS SERVICIOS GENERALES</t>
  </si>
  <si>
    <t>SENTENCIAS Y RESOLUCIONES AUTORIDADES COMPETENTES</t>
  </si>
  <si>
    <t>Sentencias y resoluciones por autoridad competente</t>
  </si>
  <si>
    <t>IMPUESTO DOBRE NOMINA Y OTROS QUE DERIVEN DE UNA REALCIÓN LABORAL</t>
  </si>
  <si>
    <t>Impuesto sobre nómina y otros que deriven de una ralación laboral</t>
  </si>
  <si>
    <t>Otros servicios generales</t>
  </si>
  <si>
    <t>TOTAL DE SERVICIOS GENERALES</t>
  </si>
  <si>
    <t>TRANSFERENCIAS, ASIGNACIONES SUBSIDIOS Y OTRAS AYUDAS</t>
  </si>
  <si>
    <t>AYUDAS SOCIALES</t>
  </si>
  <si>
    <t>AYUDAS SOCIALES A PERSONAS</t>
  </si>
  <si>
    <t>Ayudas Sociales a Personas</t>
  </si>
  <si>
    <t>TOTAL DE SUBSIDIOS Y SUBVENCIONES</t>
  </si>
  <si>
    <t>TOTAL DE EGRESOS</t>
  </si>
  <si>
    <t>DIRECTOR GENERAL</t>
  </si>
  <si>
    <t>INSTITUTO MUNICIPAL DE LA JUVENTUD EN  SAN PEDRO TLAQUEPAQUE</t>
  </si>
  <si>
    <t>PRESUPUESTO EGRESOS 2025</t>
  </si>
  <si>
    <t>ARRENDAMIENTO DE EQUIPO DE TRANSPORTE</t>
  </si>
  <si>
    <t>Arrendamiento de equipo de transporte</t>
  </si>
  <si>
    <t>Arrendamiento de activos intangibles</t>
  </si>
  <si>
    <t>SERVICIOS OFICIALES</t>
  </si>
  <si>
    <t>GASTOS DE CEREMONIAL</t>
  </si>
  <si>
    <t>Gastos de ceremonias</t>
  </si>
  <si>
    <t>BIENES MUEBLES E INMUEBLES</t>
  </si>
  <si>
    <t>MOBILIARIO Y EQUIPO DE ADMINISTRACION</t>
  </si>
  <si>
    <t>Equipo de cómputo e informatico</t>
  </si>
  <si>
    <t>TOTAL BIENES MUEBLES E INMUEBLES</t>
  </si>
  <si>
    <t>LIC. LEONARDO GOMEZ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</si>
</sst>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0"/>
    <xf numFmtId="0" fontId="1" fillId="0" borderId="0"/>
  </cellStyleXfs>
  <cellXfs count="106">
    <xf numFmtId="0" fontId="0" fillId="0" borderId="0" xfId="0"/>
    <xf numFmtId="0" fontId="5" fillId="2" borderId="5" xfId="3" applyFont="1" applyFill="1" applyBorder="1" applyAlignment="1">
      <alignment horizontal="center" vertical="center"/>
    </xf>
    <xf numFmtId="41" fontId="5" fillId="2" borderId="5" xfId="3" applyNumberFormat="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 wrapText="1"/>
    </xf>
    <xf numFmtId="0" fontId="8" fillId="3" borderId="7" xfId="4" applyFont="1" applyFill="1" applyBorder="1" applyAlignment="1">
      <alignment vertical="center" wrapText="1" shrinkToFit="1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5" fillId="4" borderId="6" xfId="4" applyFont="1" applyFill="1" applyBorder="1" applyAlignment="1">
      <alignment horizontal="center" vertical="center" wrapText="1"/>
    </xf>
    <xf numFmtId="0" fontId="5" fillId="4" borderId="8" xfId="4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2" borderId="6" xfId="4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 shrinkToFit="1"/>
    </xf>
    <xf numFmtId="4" fontId="9" fillId="0" borderId="9" xfId="0" applyNumberFormat="1" applyFont="1" applyBorder="1" applyAlignment="1">
      <alignment vertical="center"/>
    </xf>
    <xf numFmtId="2" fontId="10" fillId="0" borderId="9" xfId="0" applyNumberFormat="1" applyFont="1" applyBorder="1" applyAlignment="1">
      <alignment vertical="center"/>
    </xf>
    <xf numFmtId="0" fontId="11" fillId="2" borderId="8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right" vertical="center" wrapText="1" shrinkToFit="1"/>
    </xf>
    <xf numFmtId="4" fontId="12" fillId="0" borderId="11" xfId="0" applyNumberFormat="1" applyFont="1" applyBorder="1" applyAlignment="1">
      <alignment vertical="center"/>
    </xf>
    <xf numFmtId="2" fontId="13" fillId="0" borderId="11" xfId="0" applyNumberFormat="1" applyFont="1" applyBorder="1" applyAlignment="1">
      <alignment vertical="center"/>
    </xf>
    <xf numFmtId="0" fontId="11" fillId="2" borderId="6" xfId="4" applyFont="1" applyFill="1" applyBorder="1" applyAlignment="1">
      <alignment horizontal="left" vertical="center" wrapText="1" shrinkToFit="1"/>
    </xf>
    <xf numFmtId="4" fontId="6" fillId="0" borderId="11" xfId="0" applyNumberFormat="1" applyFont="1" applyBorder="1" applyAlignment="1">
      <alignment vertical="center"/>
    </xf>
    <xf numFmtId="0" fontId="5" fillId="4" borderId="8" xfId="4" applyFont="1" applyFill="1" applyBorder="1" applyAlignment="1">
      <alignment vertical="center" wrapText="1" shrinkToFit="1"/>
    </xf>
    <xf numFmtId="0" fontId="11" fillId="0" borderId="6" xfId="4" applyFont="1" applyBorder="1" applyAlignment="1">
      <alignment horizontal="center" vertical="center" wrapText="1"/>
    </xf>
    <xf numFmtId="0" fontId="11" fillId="0" borderId="8" xfId="4" applyFont="1" applyBorder="1" applyAlignment="1">
      <alignment vertical="center" wrapText="1" shrinkToFit="1"/>
    </xf>
    <xf numFmtId="4" fontId="9" fillId="0" borderId="6" xfId="0" applyNumberFormat="1" applyFont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0" fontId="5" fillId="4" borderId="6" xfId="4" applyFont="1" applyFill="1" applyBorder="1" applyAlignment="1">
      <alignment horizontal="left" vertical="center" wrapText="1" shrinkToFit="1"/>
    </xf>
    <xf numFmtId="164" fontId="9" fillId="0" borderId="6" xfId="1" applyNumberFormat="1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11" fillId="2" borderId="12" xfId="4" applyFont="1" applyFill="1" applyBorder="1" applyAlignment="1">
      <alignment horizontal="left" vertical="center" wrapText="1" shrinkToFit="1"/>
    </xf>
    <xf numFmtId="4" fontId="9" fillId="0" borderId="13" xfId="0" applyNumberFormat="1" applyFont="1" applyBorder="1" applyAlignment="1">
      <alignment vertical="center"/>
    </xf>
    <xf numFmtId="0" fontId="11" fillId="0" borderId="12" xfId="4" applyFont="1" applyBorder="1" applyAlignment="1">
      <alignment horizontal="left" vertical="center" wrapText="1" shrinkToFit="1"/>
    </xf>
    <xf numFmtId="0" fontId="11" fillId="2" borderId="0" xfId="4" applyFont="1" applyFill="1" applyAlignment="1">
      <alignment horizontal="center" vertical="center" wrapText="1"/>
    </xf>
    <xf numFmtId="0" fontId="8" fillId="2" borderId="0" xfId="4" applyFont="1" applyFill="1" applyAlignment="1">
      <alignment horizontal="right" vertical="center" wrapText="1" shrinkToFit="1"/>
    </xf>
    <xf numFmtId="4" fontId="14" fillId="4" borderId="11" xfId="0" applyNumberFormat="1" applyFont="1" applyFill="1" applyBorder="1" applyAlignment="1">
      <alignment vertical="center"/>
    </xf>
    <xf numFmtId="2" fontId="13" fillId="4" borderId="11" xfId="0" applyNumberFormat="1" applyFont="1" applyFill="1" applyBorder="1" applyAlignment="1">
      <alignment vertical="center"/>
    </xf>
    <xf numFmtId="0" fontId="5" fillId="2" borderId="6" xfId="3" applyFont="1" applyFill="1" applyBorder="1" applyAlignment="1">
      <alignment horizontal="center" vertical="center"/>
    </xf>
    <xf numFmtId="41" fontId="5" fillId="2" borderId="8" xfId="3" applyNumberFormat="1" applyFont="1" applyFill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3" borderId="6" xfId="4" applyFont="1" applyFill="1" applyBorder="1" applyAlignment="1">
      <alignment vertical="center" wrapText="1" shrinkToFit="1"/>
    </xf>
    <xf numFmtId="0" fontId="5" fillId="4" borderId="6" xfId="4" applyFont="1" applyFill="1" applyBorder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5" fillId="4" borderId="6" xfId="4" applyFont="1" applyFill="1" applyBorder="1" applyAlignment="1">
      <alignment vertical="center" wrapText="1" shrinkToFit="1"/>
    </xf>
    <xf numFmtId="4" fontId="6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5" fillId="4" borderId="8" xfId="4" applyFont="1" applyFill="1" applyBorder="1" applyAlignment="1">
      <alignment horizontal="left" vertical="center" wrapText="1" shrinkToFit="1"/>
    </xf>
    <xf numFmtId="0" fontId="11" fillId="0" borderId="8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left" vertical="center" wrapText="1" shrinkToFit="1"/>
    </xf>
    <xf numFmtId="2" fontId="10" fillId="0" borderId="0" xfId="0" applyNumberFormat="1" applyFont="1" applyAlignment="1">
      <alignment vertical="center"/>
    </xf>
    <xf numFmtId="0" fontId="5" fillId="4" borderId="6" xfId="4" applyFont="1" applyFill="1" applyBorder="1" applyAlignment="1">
      <alignment vertical="center" wrapText="1"/>
    </xf>
    <xf numFmtId="0" fontId="5" fillId="4" borderId="8" xfId="4" applyFont="1" applyFill="1" applyBorder="1" applyAlignment="1">
      <alignment vertical="center" wrapText="1"/>
    </xf>
    <xf numFmtId="0" fontId="5" fillId="4" borderId="12" xfId="4" applyFont="1" applyFill="1" applyBorder="1" applyAlignment="1">
      <alignment horizontal="left" vertical="center" wrapText="1" shrinkToFit="1"/>
    </xf>
    <xf numFmtId="4" fontId="6" fillId="0" borderId="5" xfId="0" applyNumberFormat="1" applyFont="1" applyBorder="1" applyAlignment="1">
      <alignment vertical="center"/>
    </xf>
    <xf numFmtId="0" fontId="11" fillId="4" borderId="6" xfId="4" applyFont="1" applyFill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left" vertical="center" wrapText="1" shrinkToFit="1"/>
    </xf>
    <xf numFmtId="4" fontId="6" fillId="4" borderId="11" xfId="0" applyNumberFormat="1" applyFont="1" applyFill="1" applyBorder="1" applyAlignment="1">
      <alignment vertical="center"/>
    </xf>
    <xf numFmtId="0" fontId="5" fillId="4" borderId="6" xfId="4" applyFont="1" applyFill="1" applyBorder="1" applyAlignment="1">
      <alignment horizontal="center" vertical="center" wrapText="1" shrinkToFit="1"/>
    </xf>
    <xf numFmtId="0" fontId="8" fillId="0" borderId="8" xfId="4" applyFont="1" applyBorder="1" applyAlignment="1">
      <alignment horizontal="right" vertical="center" wrapText="1" shrinkToFit="1"/>
    </xf>
    <xf numFmtId="4" fontId="9" fillId="0" borderId="5" xfId="0" applyNumberFormat="1" applyFont="1" applyBorder="1" applyAlignment="1">
      <alignment vertical="center"/>
    </xf>
    <xf numFmtId="4" fontId="9" fillId="0" borderId="14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11" fillId="0" borderId="6" xfId="4" applyFont="1" applyBorder="1" applyAlignment="1">
      <alignment horizontal="center" vertical="center" wrapText="1" shrinkToFit="1"/>
    </xf>
    <xf numFmtId="0" fontId="11" fillId="0" borderId="8" xfId="4" applyFont="1" applyBorder="1" applyAlignment="1">
      <alignment horizontal="left" vertical="center" wrapText="1" shrinkToFit="1"/>
    </xf>
    <xf numFmtId="4" fontId="9" fillId="0" borderId="8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8" fillId="0" borderId="10" xfId="4" applyFont="1" applyBorder="1" applyAlignment="1">
      <alignment horizontal="right" vertical="center" wrapText="1" shrinkToFit="1"/>
    </xf>
    <xf numFmtId="4" fontId="6" fillId="4" borderId="2" xfId="0" applyNumberFormat="1" applyFont="1" applyFill="1" applyBorder="1" applyAlignment="1">
      <alignment vertical="center"/>
    </xf>
    <xf numFmtId="0" fontId="8" fillId="3" borderId="6" xfId="4" applyFont="1" applyFill="1" applyBorder="1" applyAlignment="1">
      <alignment horizontal="center" vertical="center" wrapText="1" shrinkToFit="1"/>
    </xf>
    <xf numFmtId="0" fontId="8" fillId="3" borderId="6" xfId="4" applyFont="1" applyFill="1" applyBorder="1" applyAlignment="1">
      <alignment horizontal="left" vertical="center" wrapText="1" shrinkToFit="1"/>
    </xf>
    <xf numFmtId="0" fontId="11" fillId="2" borderId="6" xfId="4" applyFont="1" applyFill="1" applyBorder="1" applyAlignment="1">
      <alignment horizontal="center" vertical="center" wrapText="1" shrinkToFit="1"/>
    </xf>
    <xf numFmtId="0" fontId="1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3" fontId="10" fillId="0" borderId="0" xfId="0" applyNumberFormat="1" applyFont="1" applyAlignment="1">
      <alignment vertical="center"/>
    </xf>
    <xf numFmtId="2" fontId="7" fillId="0" borderId="6" xfId="0" applyNumberFormat="1" applyFont="1" applyBorder="1" applyAlignment="1">
      <alignment vertical="center"/>
    </xf>
    <xf numFmtId="4" fontId="6" fillId="4" borderId="6" xfId="0" applyNumberFormat="1" applyFont="1" applyFill="1" applyBorder="1" applyAlignment="1">
      <alignment vertical="center"/>
    </xf>
    <xf numFmtId="2" fontId="13" fillId="4" borderId="6" xfId="0" applyNumberFormat="1" applyFont="1" applyFill="1" applyBorder="1" applyAlignment="1">
      <alignment vertical="center"/>
    </xf>
    <xf numFmtId="0" fontId="5" fillId="2" borderId="6" xfId="4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 wrapText="1" shrinkToFit="1"/>
    </xf>
    <xf numFmtId="2" fontId="13" fillId="0" borderId="6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2" fontId="13" fillId="0" borderId="9" xfId="0" applyNumberFormat="1" applyFont="1" applyBorder="1" applyAlignment="1">
      <alignment vertical="center"/>
    </xf>
    <xf numFmtId="0" fontId="11" fillId="2" borderId="9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right" vertical="center" wrapText="1" shrinkToFit="1"/>
    </xf>
    <xf numFmtId="4" fontId="6" fillId="0" borderId="15" xfId="0" applyNumberFormat="1" applyFont="1" applyBorder="1" applyAlignment="1">
      <alignment vertical="center"/>
    </xf>
    <xf numFmtId="2" fontId="13" fillId="0" borderId="16" xfId="0" applyNumberFormat="1" applyFont="1" applyBorder="1" applyAlignment="1">
      <alignment vertical="center"/>
    </xf>
    <xf numFmtId="0" fontId="8" fillId="2" borderId="6" xfId="4" applyFont="1" applyFill="1" applyBorder="1" applyAlignment="1">
      <alignment horizontal="right" vertical="center" wrapText="1" shrinkToFit="1"/>
    </xf>
    <xf numFmtId="0" fontId="15" fillId="4" borderId="17" xfId="0" applyFont="1" applyFill="1" applyBorder="1" applyAlignment="1">
      <alignment vertical="center"/>
    </xf>
    <xf numFmtId="0" fontId="15" fillId="4" borderId="18" xfId="0" applyFont="1" applyFill="1" applyBorder="1" applyAlignment="1">
      <alignment horizontal="right" vertical="center"/>
    </xf>
    <xf numFmtId="3" fontId="15" fillId="4" borderId="5" xfId="0" applyNumberFormat="1" applyFont="1" applyFill="1" applyBorder="1" applyAlignment="1">
      <alignment horizontal="right" vertical="center"/>
    </xf>
    <xf numFmtId="2" fontId="16" fillId="4" borderId="5" xfId="0" applyNumberFormat="1" applyFont="1" applyFill="1" applyBorder="1" applyAlignment="1">
      <alignment vertical="center"/>
    </xf>
    <xf numFmtId="43" fontId="10" fillId="0" borderId="0" xfId="1" applyFont="1" applyAlignment="1">
      <alignment vertical="center"/>
    </xf>
    <xf numFmtId="41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2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5">
    <cellStyle name="Celda vinculada" xfId="2" builtinId="24"/>
    <cellStyle name="Millares" xfId="1" builtinId="3"/>
    <cellStyle name="Normal" xfId="0" builtinId="0"/>
    <cellStyle name="Normal 2" xfId="4" xr:uid="{258ED75F-481C-4E93-8290-41849D4174B9}"/>
    <cellStyle name="Normal_Hoja1" xfId="3" xr:uid="{6EC9D775-B61A-4EA7-972F-2913494A5F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3"/>
  <sheetViews>
    <sheetView tabSelected="1" workbookViewId="0">
      <selection activeCell="F44" sqref="F44"/>
    </sheetView>
  </sheetViews>
  <sheetFormatPr baseColWidth="10" defaultColWidth="11.42578125" defaultRowHeight="12" x14ac:dyDescent="0.25"/>
  <cols>
    <col min="1" max="1" width="7.5703125" style="8" bestFit="1" customWidth="1"/>
    <col min="2" max="2" width="65.140625" style="8" customWidth="1"/>
    <col min="3" max="3" width="13.85546875" style="73" customWidth="1"/>
    <col min="4" max="4" width="9.140625" style="8" customWidth="1"/>
    <col min="5" max="16384" width="11.42578125" style="8"/>
  </cols>
  <sheetData>
    <row r="1" spans="1:5" ht="19.5" thickBot="1" x14ac:dyDescent="0.3">
      <c r="A1" s="101" t="s">
        <v>0</v>
      </c>
      <c r="B1" s="102"/>
      <c r="C1" s="102"/>
      <c r="D1" s="103"/>
    </row>
    <row r="2" spans="1:5" ht="19.5" thickBot="1" x14ac:dyDescent="0.3">
      <c r="A2" s="101" t="s">
        <v>1</v>
      </c>
      <c r="B2" s="102"/>
      <c r="C2" s="102"/>
      <c r="D2" s="103"/>
    </row>
    <row r="3" spans="1:5" ht="18.75" customHeight="1" thickBot="1" x14ac:dyDescent="0.3">
      <c r="A3" s="101" t="s">
        <v>107</v>
      </c>
      <c r="B3" s="102"/>
      <c r="C3" s="102"/>
      <c r="D3" s="103"/>
    </row>
    <row r="4" spans="1:5" x14ac:dyDescent="0.25">
      <c r="A4" s="1" t="s">
        <v>2</v>
      </c>
      <c r="B4" s="2" t="s">
        <v>3</v>
      </c>
      <c r="C4" s="3" t="s">
        <v>4</v>
      </c>
      <c r="D4" s="4" t="s">
        <v>5</v>
      </c>
    </row>
    <row r="5" spans="1:5" x14ac:dyDescent="0.25">
      <c r="A5" s="5">
        <v>1000</v>
      </c>
      <c r="B5" s="6" t="s">
        <v>6</v>
      </c>
      <c r="C5" s="7"/>
    </row>
    <row r="6" spans="1:5" x14ac:dyDescent="0.25">
      <c r="A6" s="9">
        <v>1100</v>
      </c>
      <c r="B6" s="10" t="s">
        <v>7</v>
      </c>
      <c r="C6" s="7"/>
      <c r="D6" s="11"/>
      <c r="E6" s="11"/>
    </row>
    <row r="7" spans="1:5" x14ac:dyDescent="0.25">
      <c r="A7" s="9">
        <v>1130</v>
      </c>
      <c r="B7" s="10" t="s">
        <v>8</v>
      </c>
      <c r="C7" s="7"/>
      <c r="D7" s="11"/>
      <c r="E7" s="11"/>
    </row>
    <row r="8" spans="1:5" ht="12.75" thickBot="1" x14ac:dyDescent="0.3">
      <c r="A8" s="12">
        <v>1131</v>
      </c>
      <c r="B8" s="13" t="s">
        <v>9</v>
      </c>
      <c r="C8" s="14">
        <f>#REF!</f>
        <v>579366</v>
      </c>
      <c r="D8" s="15">
        <f>C8*100/C141</f>
        <v>15.284643384593215</v>
      </c>
      <c r="E8" s="76"/>
    </row>
    <row r="9" spans="1:5" ht="12.75" thickBot="1" x14ac:dyDescent="0.3">
      <c r="A9" s="16"/>
      <c r="B9" s="17" t="s">
        <v>10</v>
      </c>
      <c r="C9" s="18">
        <f>C8</f>
        <v>579366</v>
      </c>
      <c r="D9" s="19">
        <f>C9*100/C141</f>
        <v>15.284643384593215</v>
      </c>
      <c r="E9" s="76"/>
    </row>
    <row r="10" spans="1:5" x14ac:dyDescent="0.25">
      <c r="A10" s="9">
        <v>1200</v>
      </c>
      <c r="B10" s="10" t="s">
        <v>11</v>
      </c>
      <c r="C10" s="7"/>
      <c r="E10" s="76"/>
    </row>
    <row r="11" spans="1:5" x14ac:dyDescent="0.25">
      <c r="A11" s="9">
        <v>1210</v>
      </c>
      <c r="B11" s="10" t="s">
        <v>12</v>
      </c>
      <c r="C11" s="7"/>
      <c r="E11" s="76"/>
    </row>
    <row r="12" spans="1:5" ht="12.75" thickBot="1" x14ac:dyDescent="0.3">
      <c r="A12" s="12">
        <v>1211</v>
      </c>
      <c r="B12" s="20" t="s">
        <v>13</v>
      </c>
      <c r="C12" s="14">
        <f>#REF!</f>
        <v>653994</v>
      </c>
      <c r="D12" s="15">
        <f>C12*100/C141</f>
        <v>17.25345475168314</v>
      </c>
      <c r="E12" s="76"/>
    </row>
    <row r="13" spans="1:5" ht="12.75" thickBot="1" x14ac:dyDescent="0.3">
      <c r="A13" s="16"/>
      <c r="B13" s="17" t="s">
        <v>10</v>
      </c>
      <c r="C13" s="21">
        <f>SUM(C12:C12)</f>
        <v>653994</v>
      </c>
      <c r="D13" s="19">
        <f>C13*100/C141</f>
        <v>17.25345475168314</v>
      </c>
      <c r="E13" s="76"/>
    </row>
    <row r="14" spans="1:5" x14ac:dyDescent="0.25">
      <c r="A14" s="9">
        <v>1300</v>
      </c>
      <c r="B14" s="22" t="s">
        <v>14</v>
      </c>
      <c r="C14" s="7"/>
      <c r="E14" s="76"/>
    </row>
    <row r="15" spans="1:5" x14ac:dyDescent="0.25">
      <c r="A15" s="9">
        <v>1310</v>
      </c>
      <c r="B15" s="22" t="s">
        <v>15</v>
      </c>
      <c r="C15" s="7"/>
      <c r="E15" s="76"/>
    </row>
    <row r="16" spans="1:5" x14ac:dyDescent="0.25">
      <c r="A16" s="23">
        <v>1311</v>
      </c>
      <c r="B16" s="24" t="s">
        <v>16</v>
      </c>
      <c r="C16" s="25">
        <f>(#REF!)*24</f>
        <v>6945.24</v>
      </c>
      <c r="D16" s="26">
        <f>C16*100/C141</f>
        <v>0.1832270389018551</v>
      </c>
      <c r="E16" s="76"/>
    </row>
    <row r="17" spans="1:5" x14ac:dyDescent="0.25">
      <c r="A17" s="9">
        <v>1320</v>
      </c>
      <c r="B17" s="27" t="s">
        <v>17</v>
      </c>
      <c r="C17" s="25"/>
      <c r="E17" s="76"/>
    </row>
    <row r="18" spans="1:5" x14ac:dyDescent="0.25">
      <c r="A18" s="12">
        <v>1321</v>
      </c>
      <c r="B18" s="13" t="s">
        <v>18</v>
      </c>
      <c r="C18" s="28">
        <f>#REF!</f>
        <v>8504.2116666666661</v>
      </c>
      <c r="D18" s="26">
        <f>C18*100/C141</f>
        <v>0.2243553170053077</v>
      </c>
      <c r="E18" s="76"/>
    </row>
    <row r="19" spans="1:5" x14ac:dyDescent="0.25">
      <c r="A19" s="9">
        <v>1340</v>
      </c>
      <c r="B19" s="27" t="s">
        <v>19</v>
      </c>
      <c r="C19" s="25"/>
      <c r="E19" s="76"/>
    </row>
    <row r="20" spans="1:5" x14ac:dyDescent="0.25">
      <c r="A20" s="12">
        <v>1342</v>
      </c>
      <c r="B20" s="13" t="s">
        <v>20</v>
      </c>
      <c r="C20" s="29">
        <f>#REF!</f>
        <v>85042.116666666669</v>
      </c>
      <c r="D20" s="26">
        <f>C20*100/C141</f>
        <v>2.2435531700530769</v>
      </c>
      <c r="E20" s="76"/>
    </row>
    <row r="21" spans="1:5" x14ac:dyDescent="0.25">
      <c r="A21" s="12">
        <v>1343</v>
      </c>
      <c r="B21" s="13" t="s">
        <v>21</v>
      </c>
      <c r="C21" s="29">
        <v>1000</v>
      </c>
      <c r="D21" s="26">
        <f>C21*100/C141</f>
        <v>2.638167131760099E-2</v>
      </c>
      <c r="E21" s="76"/>
    </row>
    <row r="22" spans="1:5" x14ac:dyDescent="0.25">
      <c r="A22" s="12">
        <v>1344</v>
      </c>
      <c r="B22" s="13" t="s">
        <v>22</v>
      </c>
      <c r="C22" s="29">
        <f>#REF!</f>
        <v>7372.885666666667</v>
      </c>
      <c r="D22" s="26">
        <f>C22*100/C141</f>
        <v>0.19450904632025143</v>
      </c>
      <c r="E22" s="76"/>
    </row>
    <row r="23" spans="1:5" x14ac:dyDescent="0.25">
      <c r="A23" s="12">
        <v>1345</v>
      </c>
      <c r="B23" s="30" t="s">
        <v>23</v>
      </c>
      <c r="C23" s="31">
        <f>#REF!</f>
        <v>10053.934999999999</v>
      </c>
      <c r="D23" s="26">
        <f>C23*100/C141</f>
        <v>0.26523960861852469</v>
      </c>
      <c r="E23" s="76"/>
    </row>
    <row r="24" spans="1:5" x14ac:dyDescent="0.25">
      <c r="A24" s="12">
        <v>1346</v>
      </c>
      <c r="B24" s="32" t="s">
        <v>24</v>
      </c>
      <c r="C24" s="31">
        <f>(#REF!)*24</f>
        <v>4992</v>
      </c>
      <c r="D24" s="26">
        <f>C24*100/C141</f>
        <v>0.13169730321746415</v>
      </c>
      <c r="E24" s="76"/>
    </row>
    <row r="25" spans="1:5" ht="12.75" thickBot="1" x14ac:dyDescent="0.3">
      <c r="A25" s="12">
        <v>1347</v>
      </c>
      <c r="B25" s="30" t="s">
        <v>25</v>
      </c>
      <c r="C25" s="31">
        <f>(#REF!)*24</f>
        <v>21000</v>
      </c>
      <c r="D25" s="15">
        <f>C25*100/C141</f>
        <v>0.55401509766962076</v>
      </c>
      <c r="E25" s="76"/>
    </row>
    <row r="26" spans="1:5" ht="12.75" thickBot="1" x14ac:dyDescent="0.3">
      <c r="A26" s="16"/>
      <c r="B26" s="17" t="s">
        <v>10</v>
      </c>
      <c r="C26" s="21">
        <f>SUM(C16:C25)</f>
        <v>144910.389</v>
      </c>
      <c r="D26" s="19">
        <f>SUM(D16:D25)</f>
        <v>3.8229782531037015</v>
      </c>
      <c r="E26" s="76"/>
    </row>
    <row r="27" spans="1:5" x14ac:dyDescent="0.25">
      <c r="A27" s="9">
        <v>1400</v>
      </c>
      <c r="B27" s="10" t="s">
        <v>26</v>
      </c>
      <c r="C27" s="7"/>
      <c r="E27" s="76"/>
    </row>
    <row r="28" spans="1:5" x14ac:dyDescent="0.25">
      <c r="A28" s="9">
        <v>1410</v>
      </c>
      <c r="B28" s="10" t="s">
        <v>27</v>
      </c>
      <c r="C28" s="7"/>
      <c r="E28" s="76"/>
    </row>
    <row r="29" spans="1:5" x14ac:dyDescent="0.25">
      <c r="A29" s="12">
        <v>1411</v>
      </c>
      <c r="B29" s="20" t="s">
        <v>28</v>
      </c>
      <c r="C29" s="25">
        <f>#REF!</f>
        <v>101389.04999999999</v>
      </c>
      <c r="D29" s="26">
        <f>C29*100/C141</f>
        <v>2.674812592303812</v>
      </c>
      <c r="E29" s="76"/>
    </row>
    <row r="30" spans="1:5" x14ac:dyDescent="0.25">
      <c r="A30" s="9">
        <v>1420</v>
      </c>
      <c r="B30" s="27" t="s">
        <v>29</v>
      </c>
      <c r="C30" s="25"/>
      <c r="D30" s="26"/>
      <c r="E30" s="76"/>
    </row>
    <row r="31" spans="1:5" ht="12.75" thickBot="1" x14ac:dyDescent="0.3">
      <c r="A31" s="12">
        <v>1421</v>
      </c>
      <c r="B31" s="20" t="s">
        <v>30</v>
      </c>
      <c r="C31" s="14">
        <f>#REF!</f>
        <v>17380.98</v>
      </c>
      <c r="D31" s="15">
        <f>C31*100/C141</f>
        <v>0.45853930153779643</v>
      </c>
      <c r="E31" s="76"/>
    </row>
    <row r="32" spans="1:5" ht="12.75" thickBot="1" x14ac:dyDescent="0.3">
      <c r="A32" s="16"/>
      <c r="B32" s="17" t="s">
        <v>10</v>
      </c>
      <c r="C32" s="21">
        <f>SUM(C29:C31)</f>
        <v>118770.02999999998</v>
      </c>
      <c r="D32" s="19">
        <f>SUM(D29:D31)</f>
        <v>3.1333518938416085</v>
      </c>
      <c r="E32" s="76"/>
    </row>
    <row r="33" spans="1:8" ht="12.75" thickBot="1" x14ac:dyDescent="0.3">
      <c r="A33" s="33"/>
      <c r="B33" s="34" t="s">
        <v>31</v>
      </c>
      <c r="C33" s="35">
        <f>C9+C13+C26+C32</f>
        <v>1497040.419</v>
      </c>
      <c r="D33" s="36">
        <f>D9+D13+D26+D32</f>
        <v>39.494428283221659</v>
      </c>
      <c r="E33" s="76"/>
    </row>
    <row r="34" spans="1:8" ht="12.75" thickBot="1" x14ac:dyDescent="0.3">
      <c r="A34" s="37" t="s">
        <v>2</v>
      </c>
      <c r="B34" s="38" t="s">
        <v>3</v>
      </c>
      <c r="C34" s="39" t="s">
        <v>4</v>
      </c>
      <c r="D34" s="40" t="s">
        <v>5</v>
      </c>
    </row>
    <row r="35" spans="1:8" x14ac:dyDescent="0.25">
      <c r="A35" s="5">
        <v>2000</v>
      </c>
      <c r="B35" s="41" t="s">
        <v>32</v>
      </c>
      <c r="C35" s="7"/>
    </row>
    <row r="36" spans="1:8" x14ac:dyDescent="0.25">
      <c r="A36" s="9">
        <v>2100</v>
      </c>
      <c r="B36" s="42" t="s">
        <v>33</v>
      </c>
      <c r="C36" s="43"/>
      <c r="D36" s="11"/>
    </row>
    <row r="37" spans="1:8" x14ac:dyDescent="0.25">
      <c r="A37" s="9">
        <v>2110</v>
      </c>
      <c r="B37" s="27" t="s">
        <v>34</v>
      </c>
      <c r="C37" s="7"/>
    </row>
    <row r="38" spans="1:8" x14ac:dyDescent="0.25">
      <c r="A38" s="12">
        <v>2111</v>
      </c>
      <c r="B38" s="13" t="s">
        <v>35</v>
      </c>
      <c r="C38" s="25">
        <v>36000</v>
      </c>
      <c r="D38" s="26">
        <f>C38*100/C141</f>
        <v>0.94974016743363565</v>
      </c>
    </row>
    <row r="39" spans="1:8" x14ac:dyDescent="0.25">
      <c r="A39" s="9">
        <v>2150</v>
      </c>
      <c r="B39" s="27" t="s">
        <v>36</v>
      </c>
      <c r="C39" s="25"/>
    </row>
    <row r="40" spans="1:8" x14ac:dyDescent="0.25">
      <c r="A40" s="23">
        <v>2151</v>
      </c>
      <c r="B40" s="13" t="s">
        <v>37</v>
      </c>
      <c r="C40" s="25">
        <v>120000</v>
      </c>
      <c r="D40" s="26">
        <f>C40*100/C141</f>
        <v>3.1658005581121187</v>
      </c>
    </row>
    <row r="41" spans="1:8" x14ac:dyDescent="0.25">
      <c r="A41" s="9">
        <v>2160</v>
      </c>
      <c r="B41" s="27" t="s">
        <v>38</v>
      </c>
      <c r="C41" s="25"/>
    </row>
    <row r="42" spans="1:8" ht="12.75" thickBot="1" x14ac:dyDescent="0.3">
      <c r="A42" s="12">
        <v>2161</v>
      </c>
      <c r="B42" s="13" t="s">
        <v>39</v>
      </c>
      <c r="C42" s="14">
        <v>24000</v>
      </c>
      <c r="D42" s="15">
        <f>C42*100/C141</f>
        <v>0.63316011162242369</v>
      </c>
      <c r="H42" s="76"/>
    </row>
    <row r="43" spans="1:8" ht="12.75" thickBot="1" x14ac:dyDescent="0.3">
      <c r="A43" s="16"/>
      <c r="B43" s="17" t="s">
        <v>10</v>
      </c>
      <c r="C43" s="21">
        <f>C38+C40+C42</f>
        <v>180000</v>
      </c>
      <c r="D43" s="19">
        <f>SUM(D38:D42)</f>
        <v>4.7487008371681778</v>
      </c>
      <c r="E43" s="77"/>
    </row>
    <row r="44" spans="1:8" x14ac:dyDescent="0.25">
      <c r="A44" s="9">
        <v>2200</v>
      </c>
      <c r="B44" s="44" t="s">
        <v>40</v>
      </c>
      <c r="C44" s="7"/>
    </row>
    <row r="45" spans="1:8" x14ac:dyDescent="0.25">
      <c r="A45" s="9">
        <v>2210</v>
      </c>
      <c r="B45" s="44" t="s">
        <v>41</v>
      </c>
      <c r="C45" s="7"/>
    </row>
    <row r="46" spans="1:8" ht="12.75" thickBot="1" x14ac:dyDescent="0.3">
      <c r="A46" s="12">
        <v>2211</v>
      </c>
      <c r="B46" s="20" t="s">
        <v>42</v>
      </c>
      <c r="C46" s="25">
        <v>60000</v>
      </c>
      <c r="D46" s="26">
        <f>C46*100/C141</f>
        <v>1.5829002790560593</v>
      </c>
    </row>
    <row r="47" spans="1:8" ht="12.75" thickBot="1" x14ac:dyDescent="0.3">
      <c r="A47" s="16"/>
      <c r="B47" s="17" t="s">
        <v>10</v>
      </c>
      <c r="C47" s="21">
        <f>SUM(C46:C46)</f>
        <v>60000</v>
      </c>
      <c r="D47" s="19">
        <f>SUM(D46:D46)</f>
        <v>1.5829002790560593</v>
      </c>
    </row>
    <row r="48" spans="1:8" x14ac:dyDescent="0.25">
      <c r="A48" s="16"/>
      <c r="B48" s="17"/>
      <c r="C48" s="45"/>
      <c r="D48" s="46"/>
    </row>
    <row r="49" spans="1:7" x14ac:dyDescent="0.25">
      <c r="A49" s="9">
        <v>2400</v>
      </c>
      <c r="B49" s="47" t="s">
        <v>43</v>
      </c>
      <c r="C49" s="7"/>
    </row>
    <row r="50" spans="1:7" x14ac:dyDescent="0.25">
      <c r="A50" s="9">
        <v>2460</v>
      </c>
      <c r="B50" s="47" t="s">
        <v>44</v>
      </c>
      <c r="C50" s="7"/>
    </row>
    <row r="51" spans="1:7" x14ac:dyDescent="0.25">
      <c r="A51" s="12">
        <v>2461</v>
      </c>
      <c r="B51" s="20" t="s">
        <v>45</v>
      </c>
      <c r="C51" s="25">
        <v>18000</v>
      </c>
      <c r="D51" s="26">
        <f>C51*100/C141</f>
        <v>0.47487008371681783</v>
      </c>
    </row>
    <row r="52" spans="1:7" x14ac:dyDescent="0.25">
      <c r="A52" s="9">
        <v>2480</v>
      </c>
      <c r="B52" s="27" t="s">
        <v>46</v>
      </c>
      <c r="C52" s="25"/>
      <c r="D52" s="26"/>
    </row>
    <row r="53" spans="1:7" x14ac:dyDescent="0.25">
      <c r="A53" s="12">
        <v>2481</v>
      </c>
      <c r="B53" s="20" t="s">
        <v>47</v>
      </c>
      <c r="C53" s="25">
        <v>0</v>
      </c>
      <c r="D53" s="26">
        <f>C53*100/C141</f>
        <v>0</v>
      </c>
    </row>
    <row r="54" spans="1:7" x14ac:dyDescent="0.25">
      <c r="A54" s="9">
        <v>2490</v>
      </c>
      <c r="B54" s="27" t="s">
        <v>48</v>
      </c>
      <c r="C54" s="25"/>
      <c r="D54" s="26"/>
    </row>
    <row r="55" spans="1:7" x14ac:dyDescent="0.25">
      <c r="A55" s="23">
        <v>2491</v>
      </c>
      <c r="B55" s="13" t="s">
        <v>49</v>
      </c>
      <c r="C55" s="14">
        <v>250000</v>
      </c>
      <c r="D55" s="15">
        <f>C55*100/C141</f>
        <v>6.5954178294002475</v>
      </c>
    </row>
    <row r="56" spans="1:7" ht="12.75" thickBot="1" x14ac:dyDescent="0.3">
      <c r="A56" s="48"/>
      <c r="B56" s="49"/>
      <c r="C56" s="7"/>
      <c r="D56" s="50"/>
    </row>
    <row r="57" spans="1:7" ht="12.75" thickBot="1" x14ac:dyDescent="0.3">
      <c r="A57" s="16"/>
      <c r="B57" s="17" t="s">
        <v>10</v>
      </c>
      <c r="C57" s="21">
        <f>SUM(C51:C55)</f>
        <v>268000</v>
      </c>
      <c r="D57" s="19">
        <f>SUM(D51:D55)</f>
        <v>7.0702879131170651</v>
      </c>
    </row>
    <row r="58" spans="1:7" x14ac:dyDescent="0.25">
      <c r="A58" s="16"/>
      <c r="B58" s="17"/>
      <c r="C58" s="45"/>
    </row>
    <row r="59" spans="1:7" x14ac:dyDescent="0.25">
      <c r="A59" s="9">
        <v>2600</v>
      </c>
      <c r="B59" s="42" t="s">
        <v>50</v>
      </c>
      <c r="C59" s="7"/>
    </row>
    <row r="60" spans="1:7" x14ac:dyDescent="0.25">
      <c r="A60" s="9">
        <v>2610</v>
      </c>
      <c r="B60" s="27" t="s">
        <v>51</v>
      </c>
      <c r="C60" s="7"/>
    </row>
    <row r="61" spans="1:7" ht="12.75" thickBot="1" x14ac:dyDescent="0.3">
      <c r="A61" s="12">
        <v>2611</v>
      </c>
      <c r="B61" s="32" t="s">
        <v>52</v>
      </c>
      <c r="C61" s="14">
        <v>120000</v>
      </c>
      <c r="D61" s="15">
        <f>C61*100/C141</f>
        <v>3.1658005581121187</v>
      </c>
      <c r="G61" s="76"/>
    </row>
    <row r="62" spans="1:7" ht="12.75" thickBot="1" x14ac:dyDescent="0.3">
      <c r="A62" s="16"/>
      <c r="B62" s="17" t="s">
        <v>10</v>
      </c>
      <c r="C62" s="21">
        <f>SUM(C61)</f>
        <v>120000</v>
      </c>
      <c r="D62" s="19">
        <f>SUM(D61)</f>
        <v>3.1658005581121187</v>
      </c>
    </row>
    <row r="63" spans="1:7" ht="24" x14ac:dyDescent="0.25">
      <c r="A63" s="9">
        <v>2700</v>
      </c>
      <c r="B63" s="51" t="s">
        <v>53</v>
      </c>
      <c r="C63" s="7"/>
    </row>
    <row r="64" spans="1:7" x14ac:dyDescent="0.25">
      <c r="A64" s="9">
        <v>2710</v>
      </c>
      <c r="B64" s="52" t="s">
        <v>54</v>
      </c>
      <c r="C64" s="7"/>
    </row>
    <row r="65" spans="1:5" x14ac:dyDescent="0.25">
      <c r="A65" s="12">
        <v>2711</v>
      </c>
      <c r="B65" s="13" t="s">
        <v>55</v>
      </c>
      <c r="C65" s="25">
        <v>50000</v>
      </c>
      <c r="D65" s="26">
        <f>C65*100/C141</f>
        <v>1.3190835658800495</v>
      </c>
    </row>
    <row r="66" spans="1:5" x14ac:dyDescent="0.25">
      <c r="A66" s="9">
        <v>2730</v>
      </c>
      <c r="B66" s="27" t="s">
        <v>56</v>
      </c>
      <c r="C66" s="25"/>
      <c r="D66" s="26"/>
    </row>
    <row r="67" spans="1:5" ht="12.75" thickBot="1" x14ac:dyDescent="0.3">
      <c r="A67" s="23">
        <v>2731</v>
      </c>
      <c r="B67" s="13" t="s">
        <v>57</v>
      </c>
      <c r="C67" s="14">
        <v>100000</v>
      </c>
      <c r="D67" s="15">
        <f>C67*100/C141</f>
        <v>2.638167131760099</v>
      </c>
    </row>
    <row r="68" spans="1:5" ht="12.75" thickBot="1" x14ac:dyDescent="0.3">
      <c r="A68" s="12"/>
      <c r="B68" s="17" t="s">
        <v>10</v>
      </c>
      <c r="C68" s="21">
        <f>SUM(C65:C67)</f>
        <v>150000</v>
      </c>
      <c r="D68" s="19">
        <f>SUM(D65:D67)</f>
        <v>3.9572506976401485</v>
      </c>
    </row>
    <row r="69" spans="1:5" x14ac:dyDescent="0.25">
      <c r="A69" s="9">
        <v>2900</v>
      </c>
      <c r="B69" s="53" t="s">
        <v>58</v>
      </c>
      <c r="C69" s="54"/>
    </row>
    <row r="70" spans="1:5" x14ac:dyDescent="0.25">
      <c r="A70" s="9">
        <v>2910</v>
      </c>
      <c r="B70" s="53" t="s">
        <v>59</v>
      </c>
      <c r="C70" s="25"/>
    </row>
    <row r="71" spans="1:5" x14ac:dyDescent="0.25">
      <c r="A71" s="12">
        <v>2911</v>
      </c>
      <c r="B71" s="30" t="s">
        <v>60</v>
      </c>
      <c r="C71" s="25">
        <v>0</v>
      </c>
      <c r="D71" s="26">
        <f>C71*100/C141</f>
        <v>0</v>
      </c>
    </row>
    <row r="72" spans="1:5" x14ac:dyDescent="0.25">
      <c r="A72" s="9">
        <v>2920</v>
      </c>
      <c r="B72" s="53" t="s">
        <v>61</v>
      </c>
      <c r="C72" s="25"/>
      <c r="D72" s="26"/>
    </row>
    <row r="73" spans="1:5" x14ac:dyDescent="0.25">
      <c r="A73" s="12">
        <v>2921</v>
      </c>
      <c r="B73" s="30" t="s">
        <v>62</v>
      </c>
      <c r="C73" s="25">
        <v>10000</v>
      </c>
      <c r="D73" s="26">
        <f>C73*100/C141</f>
        <v>0.26381671317600991</v>
      </c>
    </row>
    <row r="74" spans="1:5" x14ac:dyDescent="0.25">
      <c r="A74" s="55">
        <v>2960</v>
      </c>
      <c r="B74" s="56" t="s">
        <v>63</v>
      </c>
      <c r="C74" s="25"/>
      <c r="D74" s="26"/>
    </row>
    <row r="75" spans="1:5" ht="12.75" thickBot="1" x14ac:dyDescent="0.3">
      <c r="A75" s="12">
        <v>2961</v>
      </c>
      <c r="B75" s="30" t="s">
        <v>64</v>
      </c>
      <c r="C75" s="14">
        <v>10000</v>
      </c>
      <c r="D75" s="15">
        <f>C75*100/C141</f>
        <v>0.26381671317600991</v>
      </c>
    </row>
    <row r="76" spans="1:5" ht="12.75" thickBot="1" x14ac:dyDescent="0.3">
      <c r="A76" s="12"/>
      <c r="B76" s="17" t="s">
        <v>10</v>
      </c>
      <c r="C76" s="21">
        <f>SUM(C71:C75)</f>
        <v>20000</v>
      </c>
      <c r="D76" s="19">
        <f>SUM(D71:D75)</f>
        <v>0.52763342635201982</v>
      </c>
    </row>
    <row r="77" spans="1:5" ht="12.75" thickBot="1" x14ac:dyDescent="0.3">
      <c r="A77" s="16"/>
      <c r="B77" s="17" t="s">
        <v>65</v>
      </c>
      <c r="C77" s="57">
        <f>C43+C47+C57+C62+C68+C76</f>
        <v>798000</v>
      </c>
      <c r="D77" s="36">
        <f>D43+D47+D57+D62+D68+D76</f>
        <v>21.052573711445586</v>
      </c>
      <c r="E77" s="76"/>
    </row>
    <row r="78" spans="1:5" ht="12.75" thickBot="1" x14ac:dyDescent="0.3">
      <c r="A78" s="37" t="s">
        <v>2</v>
      </c>
      <c r="B78" s="38" t="s">
        <v>3</v>
      </c>
      <c r="C78" s="39" t="s">
        <v>4</v>
      </c>
      <c r="D78" s="40" t="s">
        <v>5</v>
      </c>
    </row>
    <row r="79" spans="1:5" x14ac:dyDescent="0.25">
      <c r="A79" s="5">
        <v>3000</v>
      </c>
      <c r="B79" s="41" t="s">
        <v>66</v>
      </c>
      <c r="C79" s="7"/>
    </row>
    <row r="80" spans="1:5" x14ac:dyDescent="0.25">
      <c r="A80" s="58">
        <v>3100</v>
      </c>
      <c r="B80" s="44" t="s">
        <v>67</v>
      </c>
      <c r="C80" s="7"/>
    </row>
    <row r="81" spans="1:8" x14ac:dyDescent="0.25">
      <c r="A81" s="9">
        <v>3110</v>
      </c>
      <c r="B81" s="27" t="s">
        <v>68</v>
      </c>
      <c r="C81" s="7"/>
    </row>
    <row r="82" spans="1:8" x14ac:dyDescent="0.25">
      <c r="A82" s="12">
        <v>3111</v>
      </c>
      <c r="B82" s="13" t="s">
        <v>69</v>
      </c>
      <c r="C82" s="25">
        <v>15000</v>
      </c>
      <c r="D82" s="26">
        <f>C82*100/C141</f>
        <v>0.39572506976401484</v>
      </c>
    </row>
    <row r="83" spans="1:8" x14ac:dyDescent="0.25">
      <c r="A83" s="9">
        <v>3140</v>
      </c>
      <c r="B83" s="27" t="s">
        <v>70</v>
      </c>
      <c r="C83" s="25"/>
      <c r="D83" s="26"/>
    </row>
    <row r="84" spans="1:8" x14ac:dyDescent="0.25">
      <c r="A84" s="12">
        <v>3141</v>
      </c>
      <c r="B84" s="13" t="s">
        <v>71</v>
      </c>
      <c r="C84" s="25">
        <v>4000</v>
      </c>
      <c r="D84" s="26">
        <f>C84*100/C141</f>
        <v>0.10552668527040396</v>
      </c>
    </row>
    <row r="85" spans="1:8" x14ac:dyDescent="0.25">
      <c r="A85" s="9">
        <v>3170</v>
      </c>
      <c r="B85" s="27" t="s">
        <v>72</v>
      </c>
      <c r="C85" s="25"/>
      <c r="D85" s="26"/>
    </row>
    <row r="86" spans="1:8" ht="12.75" thickBot="1" x14ac:dyDescent="0.3">
      <c r="A86" s="12">
        <v>3171</v>
      </c>
      <c r="B86" s="13" t="s">
        <v>73</v>
      </c>
      <c r="C86" s="14">
        <v>3000</v>
      </c>
      <c r="D86" s="15">
        <f>C86*100/C141</f>
        <v>7.9145013952802962E-2</v>
      </c>
    </row>
    <row r="87" spans="1:8" ht="12.75" thickBot="1" x14ac:dyDescent="0.3">
      <c r="A87" s="12"/>
      <c r="B87" s="59" t="s">
        <v>10</v>
      </c>
      <c r="C87" s="21">
        <f>SUM(C82:C86)</f>
        <v>22000</v>
      </c>
      <c r="D87" s="19">
        <f>SUM(D82:D86)</f>
        <v>0.5803967689872217</v>
      </c>
    </row>
    <row r="88" spans="1:8" x14ac:dyDescent="0.25">
      <c r="A88" s="9">
        <v>3200</v>
      </c>
      <c r="B88" s="27" t="s">
        <v>74</v>
      </c>
      <c r="C88" s="54"/>
    </row>
    <row r="89" spans="1:8" x14ac:dyDescent="0.25">
      <c r="A89" s="9">
        <v>3230</v>
      </c>
      <c r="B89" s="27" t="s">
        <v>75</v>
      </c>
      <c r="C89" s="25"/>
    </row>
    <row r="90" spans="1:8" x14ac:dyDescent="0.25">
      <c r="A90" s="12">
        <v>3231</v>
      </c>
      <c r="B90" s="13" t="s">
        <v>76</v>
      </c>
      <c r="C90" s="25">
        <v>80000</v>
      </c>
      <c r="D90" s="26">
        <f>C90*100/C141</f>
        <v>2.1105337054080793</v>
      </c>
    </row>
    <row r="91" spans="1:8" x14ac:dyDescent="0.25">
      <c r="A91" s="9">
        <v>3250</v>
      </c>
      <c r="B91" s="47" t="s">
        <v>108</v>
      </c>
      <c r="C91" s="14"/>
      <c r="D91" s="26"/>
    </row>
    <row r="92" spans="1:8" x14ac:dyDescent="0.25">
      <c r="A92" s="12">
        <v>3251</v>
      </c>
      <c r="B92" s="64" t="s">
        <v>109</v>
      </c>
      <c r="C92" s="14">
        <v>80000</v>
      </c>
      <c r="D92" s="26">
        <f>C92*100/C141</f>
        <v>2.1105337054080793</v>
      </c>
    </row>
    <row r="93" spans="1:8" ht="12.75" thickBot="1" x14ac:dyDescent="0.3">
      <c r="A93" s="12">
        <v>3271</v>
      </c>
      <c r="B93" s="64" t="s">
        <v>110</v>
      </c>
      <c r="C93" s="14">
        <v>15000</v>
      </c>
      <c r="D93" s="26">
        <f>C93*100/C141</f>
        <v>0.39572506976401484</v>
      </c>
    </row>
    <row r="94" spans="1:8" ht="12.75" thickBot="1" x14ac:dyDescent="0.3">
      <c r="A94" s="12"/>
      <c r="B94" s="59" t="s">
        <v>10</v>
      </c>
      <c r="C94" s="21">
        <f>SUM(C90:C93)</f>
        <v>175000</v>
      </c>
      <c r="D94" s="19">
        <f>D90+D92+D93</f>
        <v>4.6167924805801732</v>
      </c>
      <c r="H94" s="76"/>
    </row>
    <row r="95" spans="1:8" x14ac:dyDescent="0.25">
      <c r="A95" s="9">
        <v>3300</v>
      </c>
      <c r="B95" s="27" t="s">
        <v>77</v>
      </c>
      <c r="C95" s="45"/>
    </row>
    <row r="96" spans="1:8" ht="24" x14ac:dyDescent="0.25">
      <c r="A96" s="9">
        <v>3320</v>
      </c>
      <c r="B96" s="27" t="s">
        <v>78</v>
      </c>
      <c r="C96" s="45"/>
    </row>
    <row r="97" spans="1:4" x14ac:dyDescent="0.25">
      <c r="A97" s="23">
        <v>3321</v>
      </c>
      <c r="B97" s="13" t="s">
        <v>79</v>
      </c>
      <c r="C97" s="25">
        <v>50000</v>
      </c>
      <c r="D97" s="26">
        <f>C97*100/C141</f>
        <v>1.3190835658800495</v>
      </c>
    </row>
    <row r="98" spans="1:4" x14ac:dyDescent="0.25">
      <c r="A98" s="9">
        <v>3360</v>
      </c>
      <c r="B98" s="27" t="s">
        <v>80</v>
      </c>
      <c r="C98" s="25"/>
      <c r="D98" s="26"/>
    </row>
    <row r="99" spans="1:4" x14ac:dyDescent="0.25">
      <c r="A99" s="12">
        <v>3361</v>
      </c>
      <c r="B99" s="13" t="s">
        <v>81</v>
      </c>
      <c r="C99" s="25">
        <v>6000</v>
      </c>
      <c r="D99" s="26">
        <f>C99*100/C141</f>
        <v>0.15829002790560592</v>
      </c>
    </row>
    <row r="100" spans="1:4" x14ac:dyDescent="0.25">
      <c r="A100" s="9">
        <v>3390</v>
      </c>
      <c r="B100" s="27" t="s">
        <v>82</v>
      </c>
      <c r="C100" s="25"/>
      <c r="D100" s="26"/>
    </row>
    <row r="101" spans="1:4" ht="12.75" thickBot="1" x14ac:dyDescent="0.3">
      <c r="A101" s="12">
        <v>3391</v>
      </c>
      <c r="B101" s="13" t="s">
        <v>83</v>
      </c>
      <c r="C101" s="14">
        <v>200000</v>
      </c>
      <c r="D101" s="15">
        <f>C101*100/C141</f>
        <v>5.276334263520198</v>
      </c>
    </row>
    <row r="102" spans="1:4" ht="12.75" thickBot="1" x14ac:dyDescent="0.3">
      <c r="A102" s="12"/>
      <c r="B102" s="59" t="s">
        <v>10</v>
      </c>
      <c r="C102" s="21">
        <f>SUM(C97:C101)</f>
        <v>256000</v>
      </c>
      <c r="D102" s="19">
        <f>SUM(D97:D101)</f>
        <v>6.7537078573058533</v>
      </c>
    </row>
    <row r="103" spans="1:4" x14ac:dyDescent="0.25">
      <c r="A103" s="9">
        <v>3400</v>
      </c>
      <c r="B103" s="27" t="s">
        <v>84</v>
      </c>
      <c r="C103" s="60"/>
    </row>
    <row r="104" spans="1:4" x14ac:dyDescent="0.25">
      <c r="A104" s="9">
        <v>3440</v>
      </c>
      <c r="B104" s="27" t="s">
        <v>85</v>
      </c>
      <c r="C104" s="25"/>
    </row>
    <row r="105" spans="1:4" ht="12.75" thickBot="1" x14ac:dyDescent="0.3">
      <c r="A105" s="12">
        <v>3441</v>
      </c>
      <c r="B105" s="13" t="s">
        <v>86</v>
      </c>
      <c r="C105" s="14">
        <v>6000</v>
      </c>
      <c r="D105" s="15">
        <f>C105*100/C141</f>
        <v>0.15829002790560592</v>
      </c>
    </row>
    <row r="106" spans="1:4" ht="12.75" thickBot="1" x14ac:dyDescent="0.3">
      <c r="A106" s="12"/>
      <c r="B106" s="59" t="s">
        <v>10</v>
      </c>
      <c r="C106" s="21">
        <v>6000</v>
      </c>
      <c r="D106" s="19">
        <f>C106*100/C141</f>
        <v>0.15829002790560592</v>
      </c>
    </row>
    <row r="107" spans="1:4" x14ac:dyDescent="0.25">
      <c r="A107" s="9">
        <v>3500</v>
      </c>
      <c r="B107" s="27" t="s">
        <v>87</v>
      </c>
      <c r="C107" s="60"/>
    </row>
    <row r="108" spans="1:4" x14ac:dyDescent="0.25">
      <c r="A108" s="9">
        <v>3550</v>
      </c>
      <c r="B108" s="27" t="s">
        <v>88</v>
      </c>
      <c r="C108" s="25"/>
    </row>
    <row r="109" spans="1:4" ht="12.75" thickBot="1" x14ac:dyDescent="0.3">
      <c r="A109" s="12">
        <v>3551</v>
      </c>
      <c r="B109" s="13" t="s">
        <v>89</v>
      </c>
      <c r="C109" s="61">
        <v>10000</v>
      </c>
      <c r="D109" s="15">
        <f>C109*100/C141</f>
        <v>0.26381671317600991</v>
      </c>
    </row>
    <row r="110" spans="1:4" ht="12.75" thickBot="1" x14ac:dyDescent="0.3">
      <c r="A110" s="12"/>
      <c r="B110" s="59" t="s">
        <v>10</v>
      </c>
      <c r="C110" s="62">
        <v>10000</v>
      </c>
      <c r="D110" s="19">
        <f>C110*100/C141</f>
        <v>0.26381671317600991</v>
      </c>
    </row>
    <row r="111" spans="1:4" ht="24" x14ac:dyDescent="0.25">
      <c r="A111" s="9">
        <v>3660</v>
      </c>
      <c r="B111" s="53" t="s">
        <v>90</v>
      </c>
      <c r="C111" s="60"/>
    </row>
    <row r="112" spans="1:4" ht="12.75" thickBot="1" x14ac:dyDescent="0.3">
      <c r="A112" s="12">
        <v>3661</v>
      </c>
      <c r="B112" s="30" t="s">
        <v>91</v>
      </c>
      <c r="C112" s="61">
        <v>200000</v>
      </c>
      <c r="D112" s="15">
        <f>C112*100/C141</f>
        <v>5.276334263520198</v>
      </c>
    </row>
    <row r="113" spans="1:5" ht="12.75" thickBot="1" x14ac:dyDescent="0.3">
      <c r="A113" s="12"/>
      <c r="B113" s="17" t="s">
        <v>10</v>
      </c>
      <c r="C113" s="62">
        <f>C112</f>
        <v>200000</v>
      </c>
      <c r="D113" s="19">
        <f>C113*100/C141</f>
        <v>5.276334263520198</v>
      </c>
    </row>
    <row r="114" spans="1:5" x14ac:dyDescent="0.25">
      <c r="A114" s="58">
        <v>3800</v>
      </c>
      <c r="B114" s="47" t="s">
        <v>111</v>
      </c>
      <c r="C114" s="60"/>
    </row>
    <row r="115" spans="1:5" x14ac:dyDescent="0.25">
      <c r="A115" s="58">
        <v>3810</v>
      </c>
      <c r="B115" s="47" t="s">
        <v>112</v>
      </c>
      <c r="C115" s="25"/>
    </row>
    <row r="116" spans="1:5" ht="12.75" thickBot="1" x14ac:dyDescent="0.3">
      <c r="A116" s="63">
        <v>3811</v>
      </c>
      <c r="B116" s="64" t="s">
        <v>113</v>
      </c>
      <c r="C116" s="65">
        <v>600000</v>
      </c>
      <c r="D116" s="26">
        <f>C116*100/C141</f>
        <v>15.829002790560594</v>
      </c>
    </row>
    <row r="117" spans="1:5" ht="12.75" thickBot="1" x14ac:dyDescent="0.3">
      <c r="A117" s="23"/>
      <c r="B117" s="59" t="s">
        <v>10</v>
      </c>
      <c r="C117" s="62">
        <f>SUM(C116:C116)</f>
        <v>600000</v>
      </c>
      <c r="D117" s="19">
        <f>SUM(D116:D116)</f>
        <v>15.829002790560594</v>
      </c>
    </row>
    <row r="118" spans="1:5" x14ac:dyDescent="0.25">
      <c r="A118" s="9">
        <v>3900</v>
      </c>
      <c r="B118" s="53" t="s">
        <v>92</v>
      </c>
      <c r="C118" s="66"/>
    </row>
    <row r="119" spans="1:5" x14ac:dyDescent="0.25">
      <c r="A119" s="9">
        <v>3940</v>
      </c>
      <c r="B119" s="53" t="s">
        <v>93</v>
      </c>
      <c r="C119" s="66"/>
    </row>
    <row r="120" spans="1:5" ht="12.75" thickBot="1" x14ac:dyDescent="0.3">
      <c r="A120" s="23">
        <v>3941</v>
      </c>
      <c r="B120" s="32" t="s">
        <v>94</v>
      </c>
      <c r="C120" s="14">
        <v>500</v>
      </c>
      <c r="D120" s="15">
        <f>C120*100/C141</f>
        <v>1.3190835658800495E-2</v>
      </c>
    </row>
    <row r="121" spans="1:5" ht="12.75" thickBot="1" x14ac:dyDescent="0.3">
      <c r="A121" s="23"/>
      <c r="B121" s="67" t="s">
        <v>10</v>
      </c>
      <c r="C121" s="21">
        <v>500</v>
      </c>
      <c r="D121" s="19">
        <f>C121*100/C141</f>
        <v>1.3190835658800495E-2</v>
      </c>
    </row>
    <row r="122" spans="1:5" ht="24" x14ac:dyDescent="0.25">
      <c r="A122" s="9">
        <v>3980</v>
      </c>
      <c r="B122" s="53" t="s">
        <v>95</v>
      </c>
      <c r="C122" s="60"/>
    </row>
    <row r="123" spans="1:5" x14ac:dyDescent="0.25">
      <c r="A123" s="12">
        <v>3981</v>
      </c>
      <c r="B123" s="30" t="s">
        <v>96</v>
      </c>
      <c r="C123" s="65">
        <v>15651</v>
      </c>
      <c r="D123" s="26">
        <f>C123*100/C141</f>
        <v>0.41289953779177307</v>
      </c>
    </row>
    <row r="124" spans="1:5" x14ac:dyDescent="0.25">
      <c r="A124" s="9">
        <v>3990</v>
      </c>
      <c r="B124" s="53" t="s">
        <v>92</v>
      </c>
      <c r="C124" s="65"/>
      <c r="D124" s="26"/>
    </row>
    <row r="125" spans="1:5" ht="12.75" thickBot="1" x14ac:dyDescent="0.3">
      <c r="A125" s="12">
        <v>3991</v>
      </c>
      <c r="B125" s="30" t="s">
        <v>97</v>
      </c>
      <c r="C125" s="61">
        <v>0</v>
      </c>
      <c r="D125" s="15">
        <f>C125*100/C141</f>
        <v>0</v>
      </c>
    </row>
    <row r="126" spans="1:5" ht="12.75" thickBot="1" x14ac:dyDescent="0.3">
      <c r="A126" s="16"/>
      <c r="B126" s="67" t="s">
        <v>10</v>
      </c>
      <c r="C126" s="21">
        <v>15970</v>
      </c>
      <c r="D126" s="19">
        <f>SUM(D123:D125)</f>
        <v>0.41289953779177307</v>
      </c>
    </row>
    <row r="127" spans="1:5" ht="12.75" thickBot="1" x14ac:dyDescent="0.3">
      <c r="A127" s="16"/>
      <c r="B127" s="17" t="s">
        <v>98</v>
      </c>
      <c r="C127" s="68">
        <f>C87+C94+C102+C106+C110+C113+C117+C126+C121</f>
        <v>1285470</v>
      </c>
      <c r="D127" s="36">
        <f>D87+D94+D102+D106+D110+D113+D117+D121+D126</f>
        <v>33.904431275486225</v>
      </c>
      <c r="E127" s="76"/>
    </row>
    <row r="128" spans="1:5" ht="12.75" thickBot="1" x14ac:dyDescent="0.3">
      <c r="A128" s="37" t="s">
        <v>2</v>
      </c>
      <c r="B128" s="38" t="s">
        <v>3</v>
      </c>
      <c r="C128" s="39" t="s">
        <v>4</v>
      </c>
      <c r="D128" s="40" t="s">
        <v>5</v>
      </c>
    </row>
    <row r="129" spans="1:7" x14ac:dyDescent="0.25">
      <c r="A129" s="69">
        <v>4000</v>
      </c>
      <c r="B129" s="70" t="s">
        <v>99</v>
      </c>
      <c r="C129" s="7"/>
    </row>
    <row r="130" spans="1:7" x14ac:dyDescent="0.25">
      <c r="A130" s="58">
        <v>4400</v>
      </c>
      <c r="B130" s="27" t="s">
        <v>100</v>
      </c>
      <c r="C130" s="7"/>
    </row>
    <row r="131" spans="1:7" x14ac:dyDescent="0.25">
      <c r="A131" s="58">
        <v>4410</v>
      </c>
      <c r="B131" s="27" t="s">
        <v>101</v>
      </c>
      <c r="C131" s="7"/>
    </row>
    <row r="132" spans="1:7" x14ac:dyDescent="0.25">
      <c r="A132" s="71">
        <v>4411</v>
      </c>
      <c r="B132" s="20" t="s">
        <v>102</v>
      </c>
      <c r="C132" s="61">
        <v>150000</v>
      </c>
      <c r="D132" s="15">
        <f>C132*100/C141</f>
        <v>3.9572506976401485</v>
      </c>
    </row>
    <row r="133" spans="1:7" x14ac:dyDescent="0.25">
      <c r="A133" s="16"/>
      <c r="B133" s="17" t="s">
        <v>10</v>
      </c>
      <c r="C133" s="66">
        <f>SUM(C132)</f>
        <v>150000</v>
      </c>
      <c r="D133" s="78">
        <f>C133*100/C141</f>
        <v>3.9572506976401485</v>
      </c>
    </row>
    <row r="134" spans="1:7" x14ac:dyDescent="0.25">
      <c r="A134" s="16"/>
      <c r="B134" s="17" t="s">
        <v>103</v>
      </c>
      <c r="C134" s="79">
        <f>+C133</f>
        <v>150000</v>
      </c>
      <c r="D134" s="80">
        <f>C134*100/C141</f>
        <v>3.9572506976401485</v>
      </c>
    </row>
    <row r="135" spans="1:7" x14ac:dyDescent="0.25">
      <c r="A135" s="81" t="s">
        <v>2</v>
      </c>
      <c r="B135" s="82" t="s">
        <v>3</v>
      </c>
      <c r="C135" s="66"/>
      <c r="D135" s="83"/>
    </row>
    <row r="136" spans="1:7" x14ac:dyDescent="0.25">
      <c r="A136" s="5">
        <v>5000</v>
      </c>
      <c r="B136" s="69" t="s">
        <v>114</v>
      </c>
      <c r="C136" s="66"/>
      <c r="D136" s="83"/>
    </row>
    <row r="137" spans="1:7" x14ac:dyDescent="0.25">
      <c r="A137" s="9">
        <v>5100</v>
      </c>
      <c r="B137" s="27" t="s">
        <v>115</v>
      </c>
      <c r="C137" s="25"/>
      <c r="D137" s="83"/>
    </row>
    <row r="138" spans="1:7" ht="12.75" thickBot="1" x14ac:dyDescent="0.3">
      <c r="A138" s="12">
        <v>5103</v>
      </c>
      <c r="B138" s="20" t="s">
        <v>116</v>
      </c>
      <c r="C138" s="84">
        <v>60000</v>
      </c>
      <c r="D138" s="85">
        <f>C138/C141*100</f>
        <v>1.5829002790560593</v>
      </c>
    </row>
    <row r="139" spans="1:7" ht="12.75" thickBot="1" x14ac:dyDescent="0.3">
      <c r="A139" s="86"/>
      <c r="B139" s="87" t="s">
        <v>10</v>
      </c>
      <c r="C139" s="88">
        <v>60000</v>
      </c>
      <c r="D139" s="89">
        <f>C139/C141*100</f>
        <v>1.5829002790560593</v>
      </c>
    </row>
    <row r="140" spans="1:7" x14ac:dyDescent="0.25">
      <c r="A140" s="12"/>
      <c r="B140" s="90" t="s">
        <v>117</v>
      </c>
      <c r="C140" s="79">
        <v>60000</v>
      </c>
      <c r="D140" s="89">
        <f>C140/C141*100</f>
        <v>1.5829002790560593</v>
      </c>
    </row>
    <row r="141" spans="1:7" ht="15.75" x14ac:dyDescent="0.25">
      <c r="A141" s="91"/>
      <c r="B141" s="92" t="s">
        <v>104</v>
      </c>
      <c r="C141" s="93">
        <f>C134+C127+C77+C33+C140</f>
        <v>3790510.4189999998</v>
      </c>
      <c r="D141" s="94">
        <v>100</v>
      </c>
      <c r="E141" s="95"/>
      <c r="F141" s="96"/>
      <c r="G141" s="77"/>
    </row>
    <row r="142" spans="1:7" ht="15" x14ac:dyDescent="0.25">
      <c r="B142" s="104"/>
      <c r="C142" s="104"/>
      <c r="F142" s="97"/>
    </row>
    <row r="143" spans="1:7" ht="12.75" x14ac:dyDescent="0.2">
      <c r="B143" s="72"/>
      <c r="C143" s="72"/>
    </row>
    <row r="144" spans="1:7" ht="12.75" x14ac:dyDescent="0.2">
      <c r="B144" s="72"/>
      <c r="C144" s="72"/>
    </row>
    <row r="145" spans="1:3" ht="12.75" x14ac:dyDescent="0.2">
      <c r="B145" s="72"/>
      <c r="C145" s="72"/>
    </row>
    <row r="146" spans="1:3" ht="12.75" x14ac:dyDescent="0.2">
      <c r="B146" s="99"/>
      <c r="C146" s="99"/>
    </row>
    <row r="147" spans="1:3" x14ac:dyDescent="0.25">
      <c r="B147" s="105"/>
      <c r="C147" s="105"/>
    </row>
    <row r="149" spans="1:3" ht="12.75" x14ac:dyDescent="0.25">
      <c r="A149" s="98" t="s">
        <v>118</v>
      </c>
      <c r="B149" s="98"/>
      <c r="C149" s="98"/>
    </row>
    <row r="150" spans="1:3" ht="12.75" x14ac:dyDescent="0.25">
      <c r="A150" s="98" t="s">
        <v>105</v>
      </c>
      <c r="B150" s="98"/>
      <c r="C150" s="98"/>
    </row>
    <row r="151" spans="1:3" x14ac:dyDescent="0.25">
      <c r="A151" s="74"/>
      <c r="B151" s="74"/>
      <c r="C151" s="75"/>
    </row>
    <row r="152" spans="1:3" ht="12.75" x14ac:dyDescent="0.2">
      <c r="A152" s="99" t="s">
        <v>106</v>
      </c>
      <c r="B152" s="99"/>
      <c r="C152" s="99"/>
    </row>
    <row r="153" spans="1:3" x14ac:dyDescent="0.25">
      <c r="A153" s="100"/>
      <c r="B153" s="100"/>
      <c r="C153" s="100"/>
    </row>
  </sheetData>
  <mergeCells count="10">
    <mergeCell ref="A149:C149"/>
    <mergeCell ref="A150:C150"/>
    <mergeCell ref="A152:C152"/>
    <mergeCell ref="A153:C153"/>
    <mergeCell ref="A1:D1"/>
    <mergeCell ref="A2:D2"/>
    <mergeCell ref="A3:D3"/>
    <mergeCell ref="B142:C142"/>
    <mergeCell ref="B146:C146"/>
    <mergeCell ref="B147:C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Tlaquepaque 31</cp:lastModifiedBy>
  <dcterms:created xsi:type="dcterms:W3CDTF">2015-06-05T18:19:34Z</dcterms:created>
  <dcterms:modified xsi:type="dcterms:W3CDTF">2025-02-19T20:00:33Z</dcterms:modified>
</cp:coreProperties>
</file>