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c)\2024\"/>
    </mc:Choice>
  </mc:AlternateContent>
  <xr:revisionPtr revIDLastSave="0" documentId="13_ncr:1_{D07AE8B5-7A4D-4DA9-9322-8DCA8734D1C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3" i="1" l="1"/>
  <c r="C134" i="1"/>
  <c r="C88" i="1"/>
  <c r="C92" i="1"/>
  <c r="C100" i="1"/>
  <c r="C111" i="1"/>
  <c r="C117" i="1"/>
  <c r="C126" i="1"/>
  <c r="C127" i="1"/>
  <c r="C44" i="1"/>
  <c r="C48" i="1"/>
  <c r="C58" i="1"/>
  <c r="C63" i="1"/>
  <c r="C69" i="1"/>
  <c r="C77" i="1"/>
  <c r="C78" i="1"/>
  <c r="C8" i="1"/>
  <c r="C9" i="1"/>
  <c r="C12" i="1"/>
  <c r="C13" i="1"/>
  <c r="C16" i="1"/>
  <c r="C18" i="1"/>
  <c r="C20" i="1"/>
  <c r="C22" i="1"/>
  <c r="C23" i="1"/>
  <c r="C24" i="1"/>
  <c r="C25" i="1"/>
  <c r="C26" i="1"/>
  <c r="C29" i="1"/>
  <c r="C32" i="1"/>
  <c r="C33" i="1"/>
  <c r="C34" i="1"/>
  <c r="C135" i="1"/>
  <c r="D134" i="1"/>
  <c r="D133" i="1"/>
  <c r="D132" i="1"/>
  <c r="D83" i="1"/>
  <c r="D85" i="1"/>
  <c r="D87" i="1"/>
  <c r="D88" i="1"/>
  <c r="D91" i="1"/>
  <c r="D92" i="1"/>
  <c r="D95" i="1"/>
  <c r="D97" i="1"/>
  <c r="D99" i="1"/>
  <c r="D100" i="1"/>
  <c r="D104" i="1"/>
  <c r="D108" i="1"/>
  <c r="D111" i="1"/>
  <c r="D114" i="1"/>
  <c r="D116" i="1"/>
  <c r="D117" i="1"/>
  <c r="D121" i="1"/>
  <c r="D123" i="1"/>
  <c r="D125" i="1"/>
  <c r="D126" i="1"/>
  <c r="D127" i="1"/>
  <c r="D120" i="1"/>
  <c r="D110" i="1"/>
  <c r="D107" i="1"/>
  <c r="D103" i="1"/>
  <c r="D72" i="1"/>
  <c r="D74" i="1"/>
  <c r="D76" i="1"/>
  <c r="D77" i="1"/>
  <c r="D66" i="1"/>
  <c r="D68" i="1"/>
  <c r="D69" i="1"/>
  <c r="D62" i="1"/>
  <c r="D63" i="1"/>
  <c r="D52" i="1"/>
  <c r="D54" i="1"/>
  <c r="D56" i="1"/>
  <c r="D58" i="1"/>
  <c r="D47" i="1"/>
  <c r="D48" i="1"/>
  <c r="D39" i="1"/>
  <c r="D41" i="1"/>
  <c r="D43" i="1"/>
  <c r="D44" i="1"/>
  <c r="D9" i="1"/>
  <c r="D13" i="1"/>
  <c r="D16" i="1"/>
  <c r="D18" i="1"/>
  <c r="D20" i="1"/>
  <c r="D21" i="1"/>
  <c r="D22" i="1"/>
  <c r="D23" i="1"/>
  <c r="D24" i="1"/>
  <c r="D25" i="1"/>
  <c r="D26" i="1"/>
  <c r="D29" i="1"/>
  <c r="D30" i="1"/>
  <c r="D32" i="1"/>
  <c r="D33" i="1"/>
  <c r="D34" i="1"/>
  <c r="D12" i="1"/>
  <c r="D8" i="1"/>
</calcChain>
</file>

<file path=xl/sharedStrings.xml><?xml version="1.0" encoding="utf-8"?>
<sst xmlns="http://schemas.openxmlformats.org/spreadsheetml/2006/main" count="148" uniqueCount="116">
  <si>
    <t>INSTITUTO MUNICIPAL DE LA JUVENTUD EN SAN PEDRO TLAQUEPAQUE</t>
  </si>
  <si>
    <t>ANEXO 2</t>
  </si>
  <si>
    <t>PRESUPUESTO EGRESOS 2024</t>
  </si>
  <si>
    <t>Capítulo</t>
  </si>
  <si>
    <t>Nombre de la Cuenta</t>
  </si>
  <si>
    <t>Cantidad</t>
  </si>
  <si>
    <t>Porcentaje</t>
  </si>
  <si>
    <t>SERVICIOS PERSONALES</t>
  </si>
  <si>
    <t>REMUNERACIONES AL PERSONAL DE CARÁCTER PERMANENTE</t>
  </si>
  <si>
    <t>SUELDO BASE AL PERSONAL PERMANENTE</t>
  </si>
  <si>
    <t>Sueldo base al personal permanente</t>
  </si>
  <si>
    <t>SUMA</t>
  </si>
  <si>
    <t>REMUNERACIONES AL PERSONAL DE CARÁCTER TRANSITORIO</t>
  </si>
  <si>
    <t>HONORARIOS ASIMILABLES A SALARIOS</t>
  </si>
  <si>
    <t>Honorarios asimilables a salarios</t>
  </si>
  <si>
    <t>REMUNERACIONES ADICIONALES Y ESPECIALES</t>
  </si>
  <si>
    <t>PRIMAS POR AÑOS DE SERVICIOS EFECTIVAMENTE PRESTADOS</t>
  </si>
  <si>
    <t>Prima de antigüedad (quinquenio)</t>
  </si>
  <si>
    <t>PRIMA VACACIONAL, DOMINICAL Y GRATIFICACIÓN DE FIN DE AÑO</t>
  </si>
  <si>
    <t>Prima vacacional y dominical</t>
  </si>
  <si>
    <t>COMPENSACIONES</t>
  </si>
  <si>
    <t>AGUINALDO</t>
  </si>
  <si>
    <t>Gratificación despensa anual</t>
  </si>
  <si>
    <t>AYUDA UTILES ESCOLARES</t>
  </si>
  <si>
    <t>Gratificación dia del servidor Público</t>
  </si>
  <si>
    <t>Apoyo transporte</t>
  </si>
  <si>
    <t>Apoyo de Despensa</t>
  </si>
  <si>
    <t xml:space="preserve">SEGURIDAD SOCIAL </t>
  </si>
  <si>
    <t>APORTACIONES DE SEGURIDAD SOCIAL</t>
  </si>
  <si>
    <t>Aportaciones de seguridad Social</t>
  </si>
  <si>
    <t>Cuotas al IMSS</t>
  </si>
  <si>
    <t>APORTACIONES A FONDO DE VIVIENDA</t>
  </si>
  <si>
    <t>Aportaciones a fondo de vivienda</t>
  </si>
  <si>
    <t>TOTAL DE SERVICIOS PERSONALES</t>
  </si>
  <si>
    <t>MATERIALES Y SUMINISTROS</t>
  </si>
  <si>
    <t>MATERIALES DE ADMINISTRACIÓN, EMISIÓN DE DOCUMENTOS Y ART. OFICIALES</t>
  </si>
  <si>
    <t>MATERIALES, ÚTILES Y EQUIPOS MENORES DE OFICINA</t>
  </si>
  <si>
    <t>Materiales, útiles y equipos menores de oficina</t>
  </si>
  <si>
    <t>MATERIAL IMPRESO E INFORMACION DIGITAL</t>
  </si>
  <si>
    <t>Material impreso e información digital</t>
  </si>
  <si>
    <t>MATERIAL DE LIMPIEZA</t>
  </si>
  <si>
    <t>Materiales de limpieza</t>
  </si>
  <si>
    <t>ALIMENTOS Y UTENSILIOS</t>
  </si>
  <si>
    <t>PRODUCTOS ALIMENTICIOS PARA PERSONAS</t>
  </si>
  <si>
    <t>Productos alimenticios del personal</t>
  </si>
  <si>
    <t>MATERIALES Y ARTICULOS DE CONSTRUCCIÓN Y DE REPARACIÓN</t>
  </si>
  <si>
    <t>MATERIAL ELECTRICO Y ELECTRÓNICO</t>
  </si>
  <si>
    <t>Material electrico y electrónico</t>
  </si>
  <si>
    <t>MATERIALES COMPLEMENTARIOS</t>
  </si>
  <si>
    <t>Materiales complementarios</t>
  </si>
  <si>
    <t>OTROS MATERIALES Y ART. DE CONSTRUCCIÓN Y REPARACIÓN</t>
  </si>
  <si>
    <t>Otros Materiales y art. De construcción y reparación</t>
  </si>
  <si>
    <t>COMBUSTIBLES, LUBRICANTES Y ADITIVOS</t>
  </si>
  <si>
    <t>COMBUSTIBLES LUBRICANTES Y ADITIVOS</t>
  </si>
  <si>
    <t>Combustibles Lubricantes y Aditivos</t>
  </si>
  <si>
    <t>VESTUARIO, BLANCOS, PRENDAS DE PROTECCIÓN PERSONAL Y ARTÍCULOS DEPORTIVOS</t>
  </si>
  <si>
    <t>VESTUARIOS Y UNIFORMES</t>
  </si>
  <si>
    <t xml:space="preserve">Vestuario Y uniformes </t>
  </si>
  <si>
    <t>ARTICULOS DEPORTIVOS</t>
  </si>
  <si>
    <t xml:space="preserve">Artículos deportivos </t>
  </si>
  <si>
    <t>HERRAMIENTAS, REFACCIONES Y AQCCESORIOS MENORES</t>
  </si>
  <si>
    <t>HERRAMIENTAS MENORES</t>
  </si>
  <si>
    <t>Herramientas menores</t>
  </si>
  <si>
    <t>REFACCIONES Y ACCESORIOS MENORES DE EDIFICIOS</t>
  </si>
  <si>
    <t>Refacciones y accesorios menores de edificios</t>
  </si>
  <si>
    <t>REFACCIONES Y ACCESORIOS MENORES DE EQUIPO DE TRANSPORTE</t>
  </si>
  <si>
    <t>Refacciones y accesorios menores de equipo de transporte</t>
  </si>
  <si>
    <t>TOTAL DE MATERIALES Y SUMINISTROS</t>
  </si>
  <si>
    <t>SERVICIOS GENERALES</t>
  </si>
  <si>
    <t>SERVICIOS BÁSICOS</t>
  </si>
  <si>
    <t>ENERGÍA ELECTRICA</t>
  </si>
  <si>
    <t>Energia Electrica</t>
  </si>
  <si>
    <t>TELEFONÍA TRADICIONAL</t>
  </si>
  <si>
    <t>Telefonía Tradicional</t>
  </si>
  <si>
    <t>SERVICIOS DE ACCESO A INTERNET REDES Y PROCESAMIENTO DE INFORM</t>
  </si>
  <si>
    <t>Servicio de acceso a internet redes y procesamiento de información</t>
  </si>
  <si>
    <t>SERVICIOS DE ARRENDAMIENTO</t>
  </si>
  <si>
    <t>ARRENDAMIENTO DE MOBI. Y EQ. DE ADMÓN, EDUCACIONAL Y RECREATIVO</t>
  </si>
  <si>
    <t>Arrendamiento de mobiliario y eq. De admón. Educacional y recreativo</t>
  </si>
  <si>
    <t>SERVICIOS PROFESIONALES CIENTIFICOS  TECNICOS Y OTROS SERVICIOS</t>
  </si>
  <si>
    <t>SERVICIOS DE DISEÑO ARQUITECTURA INGENIERIA Y ACTIVIDADES RELACIONADAS</t>
  </si>
  <si>
    <t>Servicios de diseño, arquitectura, ingenieria y actividades realcionadas</t>
  </si>
  <si>
    <t>SERVICIOS DE APOYO ADMVO. TRADUCCIÓN FOTOCOPIADO E IMPRESIÓN</t>
  </si>
  <si>
    <t>Servicios de apoyo admvo. Traducción fotocopiado e impresión</t>
  </si>
  <si>
    <t>SERVICIOS PROFESIONALES CIENTIFICOS  TECNICOS E INTEGRALES</t>
  </si>
  <si>
    <t>Servicios profesionales cientificos tecnicos e integrales</t>
  </si>
  <si>
    <t>SERVICIOS FINANCIEROS BANCARIOS Y COMERCIALES</t>
  </si>
  <si>
    <t>SEGUROS DE RESPONSABILIDAD PATRIMONIAL Y FIANZAS</t>
  </si>
  <si>
    <t>Seguros de responsabilidad patrimonial y finanzas</t>
  </si>
  <si>
    <t>SERVICIOS DE INSTALACIÓN, REPARACIÓN MTTO. Y CONSERVACION</t>
  </si>
  <si>
    <t>REPARACIÓN Y MANTENIMINETO DE EQUIPO DE TRANSPORTE</t>
  </si>
  <si>
    <t>Reparación y mantenimiento de equipo de transporte</t>
  </si>
  <si>
    <t>SERVICIOS DE CREACIÓN Y DIFUSIÓN DE CONTENIDO EXCLUSIVO EN INTERNET</t>
  </si>
  <si>
    <t>Servicio de creación y difusión de contenido exclusivo en internet</t>
  </si>
  <si>
    <t>SERVICIO DE TRASLADO Y VIÁTICOS</t>
  </si>
  <si>
    <t>PASAJES AEREOS</t>
  </si>
  <si>
    <t>Pasajes aereos</t>
  </si>
  <si>
    <t>PASAJES TERRESTRES</t>
  </si>
  <si>
    <t>Pasajes terrestres</t>
  </si>
  <si>
    <t>OTROS SERVICIOS GENERALES</t>
  </si>
  <si>
    <t>SENTENCIAS Y RESOLUCIONES AUTORIDADES COMPETENTES</t>
  </si>
  <si>
    <t>Sentencias y resoluciones por autoridad competente</t>
  </si>
  <si>
    <t>IMPUESTO DOBRE NOMINA Y OTROS QUE DERIVEN DE UNA REALCIÓN LABORAL</t>
  </si>
  <si>
    <t>Impuesto sobre nómina y otros que deriven de una ralación laboral</t>
  </si>
  <si>
    <t>Otros servicios generales</t>
  </si>
  <si>
    <t>TOTAL DE SERVICIOS GENERALES</t>
  </si>
  <si>
    <t>TRANSFERENCIAS, ASIGNACIONES SUBSIDIOS Y OTRAS AYUDAS</t>
  </si>
  <si>
    <t>AYUDAS SOCIALES</t>
  </si>
  <si>
    <t>AYUDAS SOCIALES A PERSONAS</t>
  </si>
  <si>
    <t>Ayudas Sociales a Personas</t>
  </si>
  <si>
    <t>TOTAL DE SUBSIDIOS Y SUBVENCIONES</t>
  </si>
  <si>
    <t>TOTAL DE EGRESOS</t>
  </si>
  <si>
    <t>SAN PEDRO TLAQUEPAQUE  A 1 DE DICIEMBRE DEL 2024</t>
  </si>
  <si>
    <t>ANTONIO COVARRUBIAS RAMOS</t>
  </si>
  <si>
    <t>DIRECTOR GENERAL</t>
  </si>
  <si>
    <t>INSTITUTO MUNICIPAL DE LA JUVENTUD EN  SAN PEDRO TLAQUEPAQUE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</si>
</sst>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0"/>
    <xf numFmtId="0" fontId="1" fillId="0" borderId="0"/>
  </cellStyleXfs>
  <cellXfs count="89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41" fontId="5" fillId="2" borderId="5" xfId="3" applyNumberFormat="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 wrapText="1"/>
    </xf>
    <xf numFmtId="0" fontId="8" fillId="3" borderId="7" xfId="4" applyFont="1" applyFill="1" applyBorder="1" applyAlignment="1">
      <alignment vertical="center" wrapText="1" shrinkToFit="1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5" fillId="4" borderId="6" xfId="4" applyFont="1" applyFill="1" applyBorder="1" applyAlignment="1">
      <alignment horizontal="center" vertical="center" wrapText="1"/>
    </xf>
    <xf numFmtId="0" fontId="5" fillId="4" borderId="8" xfId="4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2" borderId="6" xfId="4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 shrinkToFit="1"/>
    </xf>
    <xf numFmtId="4" fontId="9" fillId="0" borderId="9" xfId="0" applyNumberFormat="1" applyFont="1" applyBorder="1" applyAlignment="1">
      <alignment vertical="center"/>
    </xf>
    <xf numFmtId="2" fontId="10" fillId="0" borderId="9" xfId="0" applyNumberFormat="1" applyFont="1" applyBorder="1" applyAlignment="1">
      <alignment vertical="center"/>
    </xf>
    <xf numFmtId="0" fontId="11" fillId="2" borderId="8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right" vertical="center" wrapText="1" shrinkToFit="1"/>
    </xf>
    <xf numFmtId="4" fontId="12" fillId="0" borderId="11" xfId="0" applyNumberFormat="1" applyFont="1" applyBorder="1" applyAlignment="1">
      <alignment vertical="center"/>
    </xf>
    <xf numFmtId="2" fontId="13" fillId="0" borderId="11" xfId="0" applyNumberFormat="1" applyFont="1" applyBorder="1" applyAlignment="1">
      <alignment vertical="center"/>
    </xf>
    <xf numFmtId="0" fontId="11" fillId="2" borderId="6" xfId="4" applyFont="1" applyFill="1" applyBorder="1" applyAlignment="1">
      <alignment horizontal="left" vertical="center" wrapText="1" shrinkToFit="1"/>
    </xf>
    <xf numFmtId="4" fontId="6" fillId="0" borderId="11" xfId="0" applyNumberFormat="1" applyFont="1" applyBorder="1" applyAlignment="1">
      <alignment vertical="center"/>
    </xf>
    <xf numFmtId="0" fontId="5" fillId="4" borderId="8" xfId="4" applyFont="1" applyFill="1" applyBorder="1" applyAlignment="1">
      <alignment vertical="center" wrapText="1" shrinkToFit="1"/>
    </xf>
    <xf numFmtId="0" fontId="11" fillId="0" borderId="6" xfId="4" applyFont="1" applyBorder="1" applyAlignment="1">
      <alignment horizontal="center" vertical="center" wrapText="1"/>
    </xf>
    <xf numFmtId="0" fontId="11" fillId="0" borderId="8" xfId="4" applyFont="1" applyBorder="1" applyAlignment="1">
      <alignment vertical="center" wrapText="1" shrinkToFit="1"/>
    </xf>
    <xf numFmtId="4" fontId="9" fillId="0" borderId="6" xfId="0" applyNumberFormat="1" applyFont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0" fontId="5" fillId="4" borderId="6" xfId="4" applyFont="1" applyFill="1" applyBorder="1" applyAlignment="1">
      <alignment horizontal="left" vertical="center" wrapText="1" shrinkToFit="1"/>
    </xf>
    <xf numFmtId="164" fontId="9" fillId="0" borderId="6" xfId="1" applyNumberFormat="1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11" fillId="2" borderId="12" xfId="4" applyFont="1" applyFill="1" applyBorder="1" applyAlignment="1">
      <alignment horizontal="left" vertical="center" wrapText="1" shrinkToFit="1"/>
    </xf>
    <xf numFmtId="4" fontId="9" fillId="0" borderId="13" xfId="0" applyNumberFormat="1" applyFont="1" applyBorder="1" applyAlignment="1">
      <alignment vertical="center"/>
    </xf>
    <xf numFmtId="0" fontId="11" fillId="0" borderId="12" xfId="4" applyFont="1" applyBorder="1" applyAlignment="1">
      <alignment horizontal="left" vertical="center" wrapText="1" shrinkToFit="1"/>
    </xf>
    <xf numFmtId="0" fontId="11" fillId="2" borderId="0" xfId="4" applyFont="1" applyFill="1" applyAlignment="1">
      <alignment horizontal="center" vertical="center" wrapText="1"/>
    </xf>
    <xf numFmtId="0" fontId="8" fillId="2" borderId="0" xfId="4" applyFont="1" applyFill="1" applyAlignment="1">
      <alignment horizontal="right" vertical="center" wrapText="1" shrinkToFit="1"/>
    </xf>
    <xf numFmtId="4" fontId="14" fillId="4" borderId="11" xfId="0" applyNumberFormat="1" applyFont="1" applyFill="1" applyBorder="1" applyAlignment="1">
      <alignment vertical="center"/>
    </xf>
    <xf numFmtId="2" fontId="13" fillId="4" borderId="11" xfId="0" applyNumberFormat="1" applyFont="1" applyFill="1" applyBorder="1" applyAlignment="1">
      <alignment vertical="center"/>
    </xf>
    <xf numFmtId="0" fontId="5" fillId="2" borderId="6" xfId="3" applyFont="1" applyFill="1" applyBorder="1" applyAlignment="1">
      <alignment horizontal="center" vertical="center"/>
    </xf>
    <xf numFmtId="41" fontId="5" fillId="2" borderId="8" xfId="3" applyNumberFormat="1" applyFont="1" applyFill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3" borderId="6" xfId="4" applyFont="1" applyFill="1" applyBorder="1" applyAlignment="1">
      <alignment vertical="center" wrapText="1" shrinkToFit="1"/>
    </xf>
    <xf numFmtId="0" fontId="5" fillId="4" borderId="6" xfId="4" applyFont="1" applyFill="1" applyBorder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5" fillId="4" borderId="6" xfId="4" applyFont="1" applyFill="1" applyBorder="1" applyAlignment="1">
      <alignment vertical="center" wrapText="1" shrinkToFit="1"/>
    </xf>
    <xf numFmtId="4" fontId="6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5" fillId="4" borderId="8" xfId="4" applyFont="1" applyFill="1" applyBorder="1" applyAlignment="1">
      <alignment horizontal="left" vertical="center" wrapText="1" shrinkToFit="1"/>
    </xf>
    <xf numFmtId="0" fontId="11" fillId="0" borderId="8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left" vertical="center" wrapText="1" shrinkToFit="1"/>
    </xf>
    <xf numFmtId="2" fontId="10" fillId="0" borderId="0" xfId="0" applyNumberFormat="1" applyFont="1" applyAlignment="1">
      <alignment vertical="center"/>
    </xf>
    <xf numFmtId="0" fontId="5" fillId="4" borderId="6" xfId="4" applyFont="1" applyFill="1" applyBorder="1" applyAlignment="1">
      <alignment vertical="center" wrapText="1"/>
    </xf>
    <xf numFmtId="0" fontId="5" fillId="4" borderId="8" xfId="4" applyFont="1" applyFill="1" applyBorder="1" applyAlignment="1">
      <alignment vertical="center" wrapText="1"/>
    </xf>
    <xf numFmtId="0" fontId="5" fillId="4" borderId="12" xfId="4" applyFont="1" applyFill="1" applyBorder="1" applyAlignment="1">
      <alignment horizontal="left" vertical="center" wrapText="1" shrinkToFit="1"/>
    </xf>
    <xf numFmtId="4" fontId="6" fillId="0" borderId="5" xfId="0" applyNumberFormat="1" applyFont="1" applyBorder="1" applyAlignment="1">
      <alignment vertical="center"/>
    </xf>
    <xf numFmtId="0" fontId="11" fillId="4" borderId="6" xfId="4" applyFont="1" applyFill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left" vertical="center" wrapText="1" shrinkToFit="1"/>
    </xf>
    <xf numFmtId="4" fontId="6" fillId="4" borderId="11" xfId="0" applyNumberFormat="1" applyFont="1" applyFill="1" applyBorder="1" applyAlignment="1">
      <alignment vertical="center"/>
    </xf>
    <xf numFmtId="0" fontId="5" fillId="4" borderId="6" xfId="4" applyFont="1" applyFill="1" applyBorder="1" applyAlignment="1">
      <alignment horizontal="center" vertical="center" wrapText="1" shrinkToFit="1"/>
    </xf>
    <xf numFmtId="0" fontId="8" fillId="0" borderId="8" xfId="4" applyFont="1" applyBorder="1" applyAlignment="1">
      <alignment horizontal="right" vertical="center" wrapText="1" shrinkToFit="1"/>
    </xf>
    <xf numFmtId="4" fontId="9" fillId="0" borderId="5" xfId="0" applyNumberFormat="1" applyFont="1" applyBorder="1" applyAlignment="1">
      <alignment vertical="center"/>
    </xf>
    <xf numFmtId="4" fontId="9" fillId="0" borderId="14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11" fillId="0" borderId="6" xfId="4" applyFont="1" applyBorder="1" applyAlignment="1">
      <alignment horizontal="center" vertical="center" wrapText="1" shrinkToFit="1"/>
    </xf>
    <xf numFmtId="0" fontId="11" fillId="0" borderId="8" xfId="4" applyFont="1" applyBorder="1" applyAlignment="1">
      <alignment horizontal="left" vertical="center" wrapText="1" shrinkToFit="1"/>
    </xf>
    <xf numFmtId="4" fontId="9" fillId="0" borderId="8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8" fillId="0" borderId="10" xfId="4" applyFont="1" applyBorder="1" applyAlignment="1">
      <alignment horizontal="right" vertical="center" wrapText="1" shrinkToFit="1"/>
    </xf>
    <xf numFmtId="4" fontId="6" fillId="4" borderId="2" xfId="0" applyNumberFormat="1" applyFont="1" applyFill="1" applyBorder="1" applyAlignment="1">
      <alignment vertical="center"/>
    </xf>
    <xf numFmtId="0" fontId="8" fillId="3" borderId="6" xfId="4" applyFont="1" applyFill="1" applyBorder="1" applyAlignment="1">
      <alignment horizontal="center" vertical="center" wrapText="1" shrinkToFit="1"/>
    </xf>
    <xf numFmtId="0" fontId="8" fillId="3" borderId="6" xfId="4" applyFont="1" applyFill="1" applyBorder="1" applyAlignment="1">
      <alignment horizontal="left" vertical="center" wrapText="1" shrinkToFit="1"/>
    </xf>
    <xf numFmtId="0" fontId="11" fillId="2" borderId="6" xfId="4" applyFont="1" applyFill="1" applyBorder="1" applyAlignment="1">
      <alignment horizontal="center" vertical="center" wrapText="1" shrinkToFit="1"/>
    </xf>
    <xf numFmtId="2" fontId="7" fillId="0" borderId="11" xfId="0" applyNumberFormat="1" applyFont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15" fillId="4" borderId="16" xfId="0" applyFont="1" applyFill="1" applyBorder="1" applyAlignment="1">
      <alignment horizontal="right" vertical="center"/>
    </xf>
    <xf numFmtId="3" fontId="15" fillId="4" borderId="2" xfId="0" applyNumberFormat="1" applyFont="1" applyFill="1" applyBorder="1" applyAlignment="1">
      <alignment horizontal="right" vertical="center"/>
    </xf>
    <xf numFmtId="2" fontId="16" fillId="4" borderId="11" xfId="0" applyNumberFormat="1" applyFont="1" applyFill="1" applyBorder="1" applyAlignment="1">
      <alignment vertical="center"/>
    </xf>
    <xf numFmtId="0" fontId="2" fillId="0" borderId="0" xfId="2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</cellXfs>
  <cellStyles count="5">
    <cellStyle name="Celda vinculada" xfId="2" builtinId="24"/>
    <cellStyle name="Millares" xfId="1" builtinId="3"/>
    <cellStyle name="Normal" xfId="0" builtinId="0"/>
    <cellStyle name="Normal 2" xfId="4" xr:uid="{258ED75F-481C-4E93-8290-41849D4174B9}"/>
    <cellStyle name="Normal_Hoja1" xfId="3" xr:uid="{6EC9D775-B61A-4EA7-972F-2913494A5F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Transparencia\2011-2024%20Transparencia%20General\PWT\Articulo%208\Fracci&#243;n%20V\FV%20c)\2024\Presupuesto%202024%20prestaciones.xlsx" TargetMode="External"/><Relationship Id="rId1" Type="http://schemas.openxmlformats.org/officeDocument/2006/relationships/externalLinkPath" Target="Presupuesto%202024%20prest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ina 2024"/>
      <sheetName val="NOMINA QUINCENAL ANEXO 3"/>
      <sheetName val="Nomina 15a. IPEJAL ANEXO 3"/>
      <sheetName val="Aguinaldo"/>
      <sheetName val="AGUINALDO ANEXO 5"/>
      <sheetName val="prestaciones ANEXO 4"/>
      <sheetName val="PRESUPUESTO 2024 Anexo 2"/>
      <sheetName val="iNGRESOS 2024 Anexo 1"/>
      <sheetName val="Gto operativo"/>
      <sheetName val="Hoja9"/>
      <sheetName val="ANEXO 4 PREST"/>
      <sheetName val="ANEXO 3 Nom Quinc"/>
    </sheetNames>
    <sheetDataSet>
      <sheetData sheetId="0"/>
      <sheetData sheetId="1">
        <row r="9">
          <cell r="E9">
            <v>278.26</v>
          </cell>
          <cell r="F9">
            <v>208</v>
          </cell>
          <cell r="G9">
            <v>832</v>
          </cell>
        </row>
        <row r="12">
          <cell r="G12">
            <v>557089.19999999995</v>
          </cell>
        </row>
        <row r="26">
          <cell r="G26">
            <v>307126.8</v>
          </cell>
        </row>
      </sheetData>
      <sheetData sheetId="2">
        <row r="16">
          <cell r="I16">
            <v>97490.61</v>
          </cell>
        </row>
        <row r="17">
          <cell r="I17">
            <v>16712.675999999999</v>
          </cell>
        </row>
      </sheetData>
      <sheetData sheetId="3">
        <row r="13">
          <cell r="G13">
            <v>79862</v>
          </cell>
        </row>
      </sheetData>
      <sheetData sheetId="4"/>
      <sheetData sheetId="5">
        <row r="8">
          <cell r="C8">
            <v>8176.75</v>
          </cell>
        </row>
        <row r="15">
          <cell r="K15">
            <v>9666</v>
          </cell>
        </row>
        <row r="22">
          <cell r="K22">
            <v>7088.4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7"/>
  <sheetViews>
    <sheetView tabSelected="1" workbookViewId="0">
      <selection activeCell="F6" sqref="F6"/>
    </sheetView>
  </sheetViews>
  <sheetFormatPr baseColWidth="10" defaultColWidth="9.140625" defaultRowHeight="15" x14ac:dyDescent="0.25"/>
  <cols>
    <col min="1" max="1" width="7.5703125" style="11" bestFit="1" customWidth="1"/>
    <col min="2" max="2" width="65.140625" style="11" customWidth="1"/>
    <col min="3" max="3" width="13.85546875" style="84" customWidth="1"/>
    <col min="4" max="4" width="9.140625" style="11"/>
  </cols>
  <sheetData>
    <row r="1" spans="1:4" ht="19.5" thickBot="1" x14ac:dyDescent="0.3">
      <c r="A1" s="1" t="s">
        <v>0</v>
      </c>
      <c r="B1" s="2"/>
      <c r="C1" s="2"/>
      <c r="D1" s="3"/>
    </row>
    <row r="2" spans="1:4" ht="19.5" thickBot="1" x14ac:dyDescent="0.3">
      <c r="A2" s="1" t="s">
        <v>1</v>
      </c>
      <c r="B2" s="2"/>
      <c r="C2" s="2"/>
      <c r="D2" s="3"/>
    </row>
    <row r="3" spans="1:4" ht="19.5" thickBot="1" x14ac:dyDescent="0.3">
      <c r="A3" s="1" t="s">
        <v>2</v>
      </c>
      <c r="B3" s="2"/>
      <c r="C3" s="2"/>
      <c r="D3" s="3"/>
    </row>
    <row r="4" spans="1:4" x14ac:dyDescent="0.25">
      <c r="A4" s="4" t="s">
        <v>3</v>
      </c>
      <c r="B4" s="5" t="s">
        <v>4</v>
      </c>
      <c r="C4" s="6" t="s">
        <v>5</v>
      </c>
      <c r="D4" s="7" t="s">
        <v>6</v>
      </c>
    </row>
    <row r="5" spans="1:4" x14ac:dyDescent="0.25">
      <c r="A5" s="8">
        <v>1000</v>
      </c>
      <c r="B5" s="9" t="s">
        <v>7</v>
      </c>
      <c r="C5" s="10"/>
    </row>
    <row r="6" spans="1:4" x14ac:dyDescent="0.25">
      <c r="A6" s="12">
        <v>1100</v>
      </c>
      <c r="B6" s="13" t="s">
        <v>8</v>
      </c>
      <c r="C6" s="10"/>
      <c r="D6" s="14"/>
    </row>
    <row r="7" spans="1:4" x14ac:dyDescent="0.25">
      <c r="A7" s="12">
        <v>1130</v>
      </c>
      <c r="B7" s="13" t="s">
        <v>9</v>
      </c>
      <c r="C7" s="10"/>
      <c r="D7" s="14"/>
    </row>
    <row r="8" spans="1:4" ht="15.75" thickBot="1" x14ac:dyDescent="0.3">
      <c r="A8" s="15">
        <v>1131</v>
      </c>
      <c r="B8" s="16" t="s">
        <v>10</v>
      </c>
      <c r="C8" s="17">
        <f>'[1]NOMINA QUINCENAL ANEXO 3'!G12</f>
        <v>557089.19999999995</v>
      </c>
      <c r="D8" s="18">
        <f>C8*100/C135</f>
        <v>32.357984858650852</v>
      </c>
    </row>
    <row r="9" spans="1:4" ht="15.75" thickBot="1" x14ac:dyDescent="0.3">
      <c r="A9" s="19"/>
      <c r="B9" s="20" t="s">
        <v>11</v>
      </c>
      <c r="C9" s="21">
        <f>C8</f>
        <v>557089.19999999995</v>
      </c>
      <c r="D9" s="22">
        <f>C9*100/C135</f>
        <v>32.357984858650852</v>
      </c>
    </row>
    <row r="10" spans="1:4" x14ac:dyDescent="0.25">
      <c r="A10" s="12">
        <v>1200</v>
      </c>
      <c r="B10" s="13" t="s">
        <v>12</v>
      </c>
      <c r="C10" s="10"/>
    </row>
    <row r="11" spans="1:4" x14ac:dyDescent="0.25">
      <c r="A11" s="12">
        <v>1210</v>
      </c>
      <c r="B11" s="13" t="s">
        <v>13</v>
      </c>
      <c r="C11" s="10"/>
    </row>
    <row r="12" spans="1:4" ht="15.75" thickBot="1" x14ac:dyDescent="0.3">
      <c r="A12" s="15">
        <v>1211</v>
      </c>
      <c r="B12" s="23" t="s">
        <v>14</v>
      </c>
      <c r="C12" s="17">
        <f>'[1]NOMINA QUINCENAL ANEXO 3'!G26</f>
        <v>307126.8</v>
      </c>
      <c r="D12" s="18">
        <f>C12*100/C135</f>
        <v>17.83916174301331</v>
      </c>
    </row>
    <row r="13" spans="1:4" ht="15.75" thickBot="1" x14ac:dyDescent="0.3">
      <c r="A13" s="19"/>
      <c r="B13" s="20" t="s">
        <v>11</v>
      </c>
      <c r="C13" s="24">
        <f>SUM(C12:C12)</f>
        <v>307126.8</v>
      </c>
      <c r="D13" s="22">
        <f>C13*100/C135</f>
        <v>17.83916174301331</v>
      </c>
    </row>
    <row r="14" spans="1:4" x14ac:dyDescent="0.25">
      <c r="A14" s="12">
        <v>1300</v>
      </c>
      <c r="B14" s="25" t="s">
        <v>15</v>
      </c>
      <c r="C14" s="10"/>
    </row>
    <row r="15" spans="1:4" x14ac:dyDescent="0.25">
      <c r="A15" s="12">
        <v>1310</v>
      </c>
      <c r="B15" s="25" t="s">
        <v>16</v>
      </c>
      <c r="C15" s="10"/>
    </row>
    <row r="16" spans="1:4" x14ac:dyDescent="0.25">
      <c r="A16" s="26">
        <v>1311</v>
      </c>
      <c r="B16" s="27" t="s">
        <v>17</v>
      </c>
      <c r="C16" s="28">
        <f>('[1]NOMINA QUINCENAL ANEXO 3'!E9)*24</f>
        <v>6678.24</v>
      </c>
      <c r="D16" s="29">
        <f>C16*100/C135</f>
        <v>0.38789908115690719</v>
      </c>
    </row>
    <row r="17" spans="1:4" x14ac:dyDescent="0.25">
      <c r="A17" s="12">
        <v>1320</v>
      </c>
      <c r="B17" s="30" t="s">
        <v>18</v>
      </c>
      <c r="C17" s="28"/>
    </row>
    <row r="18" spans="1:4" x14ac:dyDescent="0.25">
      <c r="A18" s="15">
        <v>1321</v>
      </c>
      <c r="B18" s="16" t="s">
        <v>19</v>
      </c>
      <c r="C18" s="31">
        <f>'[1]prestaciones ANEXO 4'!C8</f>
        <v>8176.75</v>
      </c>
      <c r="D18" s="29">
        <f>C18*100/C135</f>
        <v>0.47493857840534942</v>
      </c>
    </row>
    <row r="19" spans="1:4" x14ac:dyDescent="0.25">
      <c r="A19" s="12">
        <v>1340</v>
      </c>
      <c r="B19" s="30" t="s">
        <v>20</v>
      </c>
      <c r="C19" s="28"/>
    </row>
    <row r="20" spans="1:4" x14ac:dyDescent="0.25">
      <c r="A20" s="15">
        <v>1342</v>
      </c>
      <c r="B20" s="16" t="s">
        <v>21</v>
      </c>
      <c r="C20" s="32">
        <f>[1]Aguinaldo!G13</f>
        <v>79862</v>
      </c>
      <c r="D20" s="29">
        <f>C20*100/C135</f>
        <v>4.6387066681270692</v>
      </c>
    </row>
    <row r="21" spans="1:4" x14ac:dyDescent="0.25">
      <c r="A21" s="15">
        <v>1343</v>
      </c>
      <c r="B21" s="16" t="s">
        <v>22</v>
      </c>
      <c r="C21" s="32">
        <v>1000</v>
      </c>
      <c r="D21" s="29">
        <f>C21*100/C135</f>
        <v>5.808402830040657E-2</v>
      </c>
    </row>
    <row r="22" spans="1:4" x14ac:dyDescent="0.25">
      <c r="A22" s="15">
        <v>1344</v>
      </c>
      <c r="B22" s="16" t="s">
        <v>23</v>
      </c>
      <c r="C22" s="32">
        <f>'[1]prestaciones ANEXO 4'!K22</f>
        <v>7088.4</v>
      </c>
      <c r="D22" s="29">
        <f>C22*100/C135</f>
        <v>0.41172282620460193</v>
      </c>
    </row>
    <row r="23" spans="1:4" x14ac:dyDescent="0.25">
      <c r="A23" s="15">
        <v>1345</v>
      </c>
      <c r="B23" s="33" t="s">
        <v>24</v>
      </c>
      <c r="C23" s="34">
        <f>'[1]prestaciones ANEXO 4'!K15</f>
        <v>9666</v>
      </c>
      <c r="D23" s="29">
        <f>C23*100/C135</f>
        <v>0.5614402175517299</v>
      </c>
    </row>
    <row r="24" spans="1:4" x14ac:dyDescent="0.25">
      <c r="A24" s="15">
        <v>1346</v>
      </c>
      <c r="B24" s="35" t="s">
        <v>25</v>
      </c>
      <c r="C24" s="34">
        <f>('[1]NOMINA QUINCENAL ANEXO 3'!F9)*24</f>
        <v>4992</v>
      </c>
      <c r="D24" s="29">
        <f>C24*100/C135</f>
        <v>0.2899554692756296</v>
      </c>
    </row>
    <row r="25" spans="1:4" ht="15.75" thickBot="1" x14ac:dyDescent="0.3">
      <c r="A25" s="15">
        <v>1347</v>
      </c>
      <c r="B25" s="33" t="s">
        <v>26</v>
      </c>
      <c r="C25" s="34">
        <f>('[1]NOMINA QUINCENAL ANEXO 3'!G9)*24</f>
        <v>19968</v>
      </c>
      <c r="D25" s="18">
        <f>C25*100/C135</f>
        <v>1.1598218771025184</v>
      </c>
    </row>
    <row r="26" spans="1:4" ht="15.75" thickBot="1" x14ac:dyDescent="0.3">
      <c r="A26" s="19"/>
      <c r="B26" s="20" t="s">
        <v>11</v>
      </c>
      <c r="C26" s="24">
        <f>SUM(C16:C25)</f>
        <v>137431.39000000001</v>
      </c>
      <c r="D26" s="22">
        <f>SUM(D16:D25)</f>
        <v>7.9825687461242119</v>
      </c>
    </row>
    <row r="27" spans="1:4" x14ac:dyDescent="0.25">
      <c r="A27" s="12">
        <v>1400</v>
      </c>
      <c r="B27" s="13" t="s">
        <v>27</v>
      </c>
      <c r="C27" s="10"/>
    </row>
    <row r="28" spans="1:4" x14ac:dyDescent="0.25">
      <c r="A28" s="12">
        <v>1410</v>
      </c>
      <c r="B28" s="13" t="s">
        <v>28</v>
      </c>
      <c r="C28" s="10"/>
    </row>
    <row r="29" spans="1:4" x14ac:dyDescent="0.25">
      <c r="A29" s="15">
        <v>1411</v>
      </c>
      <c r="B29" s="23" t="s">
        <v>29</v>
      </c>
      <c r="C29" s="28">
        <f>'[1]Nomina 15a. IPEJAL ANEXO 3'!I16</f>
        <v>97490.61</v>
      </c>
      <c r="D29" s="29">
        <f>C29*100/C135</f>
        <v>5.6626473502638994</v>
      </c>
    </row>
    <row r="30" spans="1:4" x14ac:dyDescent="0.25">
      <c r="A30" s="15">
        <v>1411</v>
      </c>
      <c r="B30" s="23" t="s">
        <v>30</v>
      </c>
      <c r="C30" s="28">
        <v>25000</v>
      </c>
      <c r="D30" s="29">
        <f>C30*100/C135</f>
        <v>1.4521007075101642</v>
      </c>
    </row>
    <row r="31" spans="1:4" x14ac:dyDescent="0.25">
      <c r="A31" s="12">
        <v>1420</v>
      </c>
      <c r="B31" s="30" t="s">
        <v>31</v>
      </c>
      <c r="C31" s="28"/>
      <c r="D31" s="29"/>
    </row>
    <row r="32" spans="1:4" ht="15.75" thickBot="1" x14ac:dyDescent="0.3">
      <c r="A32" s="15">
        <v>1421</v>
      </c>
      <c r="B32" s="23" t="s">
        <v>32</v>
      </c>
      <c r="C32" s="17">
        <f>'[1]Nomina 15a. IPEJAL ANEXO 3'!I17</f>
        <v>16712.675999999999</v>
      </c>
      <c r="D32" s="18">
        <f>C32*100/C135</f>
        <v>0.97073954575952559</v>
      </c>
    </row>
    <row r="33" spans="1:4" ht="15.75" thickBot="1" x14ac:dyDescent="0.3">
      <c r="A33" s="19"/>
      <c r="B33" s="20" t="s">
        <v>11</v>
      </c>
      <c r="C33" s="24">
        <f>SUM(C29:C32)</f>
        <v>139203.28599999999</v>
      </c>
      <c r="D33" s="22">
        <f>SUM(D29:D32)</f>
        <v>8.0854876035335899</v>
      </c>
    </row>
    <row r="34" spans="1:4" ht="15.75" thickBot="1" x14ac:dyDescent="0.3">
      <c r="A34" s="36"/>
      <c r="B34" s="37" t="s">
        <v>33</v>
      </c>
      <c r="C34" s="38">
        <f>C9+C13+C26+C33</f>
        <v>1140850.676</v>
      </c>
      <c r="D34" s="39">
        <f>D9+D13+D26+D33</f>
        <v>66.265202951321967</v>
      </c>
    </row>
    <row r="35" spans="1:4" ht="15.75" thickBot="1" x14ac:dyDescent="0.3">
      <c r="A35" s="40" t="s">
        <v>3</v>
      </c>
      <c r="B35" s="41" t="s">
        <v>4</v>
      </c>
      <c r="C35" s="42" t="s">
        <v>5</v>
      </c>
      <c r="D35" s="43" t="s">
        <v>6</v>
      </c>
    </row>
    <row r="36" spans="1:4" x14ac:dyDescent="0.25">
      <c r="A36" s="8">
        <v>2000</v>
      </c>
      <c r="B36" s="44" t="s">
        <v>34</v>
      </c>
      <c r="C36" s="10"/>
    </row>
    <row r="37" spans="1:4" x14ac:dyDescent="0.25">
      <c r="A37" s="12">
        <v>2100</v>
      </c>
      <c r="B37" s="45" t="s">
        <v>35</v>
      </c>
      <c r="C37" s="46"/>
      <c r="D37" s="14"/>
    </row>
    <row r="38" spans="1:4" x14ac:dyDescent="0.25">
      <c r="A38" s="12">
        <v>2110</v>
      </c>
      <c r="B38" s="30" t="s">
        <v>36</v>
      </c>
      <c r="C38" s="10"/>
    </row>
    <row r="39" spans="1:4" x14ac:dyDescent="0.25">
      <c r="A39" s="15">
        <v>2111</v>
      </c>
      <c r="B39" s="16" t="s">
        <v>37</v>
      </c>
      <c r="C39" s="28">
        <v>8000</v>
      </c>
      <c r="D39" s="29">
        <f>C39*100/C135</f>
        <v>0.46467222640325256</v>
      </c>
    </row>
    <row r="40" spans="1:4" x14ac:dyDescent="0.25">
      <c r="A40" s="12">
        <v>2150</v>
      </c>
      <c r="B40" s="30" t="s">
        <v>38</v>
      </c>
      <c r="C40" s="28"/>
    </row>
    <row r="41" spans="1:4" x14ac:dyDescent="0.25">
      <c r="A41" s="26">
        <v>2151</v>
      </c>
      <c r="B41" s="16" t="s">
        <v>39</v>
      </c>
      <c r="C41" s="28">
        <v>40000</v>
      </c>
      <c r="D41" s="29">
        <f>C41*100/C135</f>
        <v>2.323361132016263</v>
      </c>
    </row>
    <row r="42" spans="1:4" x14ac:dyDescent="0.25">
      <c r="A42" s="12">
        <v>2160</v>
      </c>
      <c r="B42" s="30" t="s">
        <v>40</v>
      </c>
      <c r="C42" s="28"/>
    </row>
    <row r="43" spans="1:4" ht="15.75" thickBot="1" x14ac:dyDescent="0.3">
      <c r="A43" s="15">
        <v>2161</v>
      </c>
      <c r="B43" s="16" t="s">
        <v>41</v>
      </c>
      <c r="C43" s="17">
        <v>3000</v>
      </c>
      <c r="D43" s="18">
        <f>C43*100/C135</f>
        <v>0.17425208490121971</v>
      </c>
    </row>
    <row r="44" spans="1:4" ht="15.75" thickBot="1" x14ac:dyDescent="0.3">
      <c r="A44" s="19"/>
      <c r="B44" s="20" t="s">
        <v>11</v>
      </c>
      <c r="C44" s="24">
        <f>C39+C41+C43</f>
        <v>51000</v>
      </c>
      <c r="D44" s="22">
        <f>SUM(D39:D43)</f>
        <v>2.9622854433207357</v>
      </c>
    </row>
    <row r="45" spans="1:4" x14ac:dyDescent="0.25">
      <c r="A45" s="12">
        <v>2200</v>
      </c>
      <c r="B45" s="47" t="s">
        <v>42</v>
      </c>
      <c r="C45" s="10"/>
    </row>
    <row r="46" spans="1:4" x14ac:dyDescent="0.25">
      <c r="A46" s="12">
        <v>2210</v>
      </c>
      <c r="B46" s="47" t="s">
        <v>43</v>
      </c>
      <c r="C46" s="10"/>
    </row>
    <row r="47" spans="1:4" ht="15.75" thickBot="1" x14ac:dyDescent="0.3">
      <c r="A47" s="15">
        <v>2211</v>
      </c>
      <c r="B47" s="23" t="s">
        <v>44</v>
      </c>
      <c r="C47" s="28">
        <v>26000</v>
      </c>
      <c r="D47" s="29">
        <f>C47*100/C135</f>
        <v>1.5101847358105709</v>
      </c>
    </row>
    <row r="48" spans="1:4" ht="15.75" thickBot="1" x14ac:dyDescent="0.3">
      <c r="A48" s="19"/>
      <c r="B48" s="20" t="s">
        <v>11</v>
      </c>
      <c r="C48" s="24">
        <f>SUM(C47:C47)</f>
        <v>26000</v>
      </c>
      <c r="D48" s="22">
        <f>SUM(D47:D47)</f>
        <v>1.5101847358105709</v>
      </c>
    </row>
    <row r="49" spans="1:4" x14ac:dyDescent="0.25">
      <c r="A49" s="19"/>
      <c r="B49" s="20"/>
      <c r="C49" s="48"/>
      <c r="D49" s="49"/>
    </row>
    <row r="50" spans="1:4" x14ac:dyDescent="0.25">
      <c r="A50" s="12">
        <v>2400</v>
      </c>
      <c r="B50" s="50" t="s">
        <v>45</v>
      </c>
      <c r="C50" s="10"/>
    </row>
    <row r="51" spans="1:4" x14ac:dyDescent="0.25">
      <c r="A51" s="12">
        <v>2460</v>
      </c>
      <c r="B51" s="50" t="s">
        <v>46</v>
      </c>
      <c r="C51" s="10"/>
    </row>
    <row r="52" spans="1:4" x14ac:dyDescent="0.25">
      <c r="A52" s="15">
        <v>2461</v>
      </c>
      <c r="B52" s="23" t="s">
        <v>47</v>
      </c>
      <c r="C52" s="28">
        <v>5000</v>
      </c>
      <c r="D52" s="29">
        <f>C52*100/C135</f>
        <v>0.29042014150203288</v>
      </c>
    </row>
    <row r="53" spans="1:4" x14ac:dyDescent="0.25">
      <c r="A53" s="12">
        <v>2480</v>
      </c>
      <c r="B53" s="30" t="s">
        <v>48</v>
      </c>
      <c r="C53" s="28"/>
      <c r="D53" s="29"/>
    </row>
    <row r="54" spans="1:4" x14ac:dyDescent="0.25">
      <c r="A54" s="15">
        <v>2481</v>
      </c>
      <c r="B54" s="23" t="s">
        <v>49</v>
      </c>
      <c r="C54" s="28">
        <v>10000</v>
      </c>
      <c r="D54" s="29">
        <f>C54*100/C135</f>
        <v>0.58084028300406576</v>
      </c>
    </row>
    <row r="55" spans="1:4" x14ac:dyDescent="0.25">
      <c r="A55" s="12">
        <v>2490</v>
      </c>
      <c r="B55" s="30" t="s">
        <v>50</v>
      </c>
      <c r="C55" s="28"/>
      <c r="D55" s="29"/>
    </row>
    <row r="56" spans="1:4" x14ac:dyDescent="0.25">
      <c r="A56" s="26">
        <v>2491</v>
      </c>
      <c r="B56" s="16" t="s">
        <v>51</v>
      </c>
      <c r="C56" s="17">
        <v>80000</v>
      </c>
      <c r="D56" s="18">
        <f>C56*100/C135</f>
        <v>4.6467222640325261</v>
      </c>
    </row>
    <row r="57" spans="1:4" ht="15.75" thickBot="1" x14ac:dyDescent="0.3">
      <c r="A57" s="51"/>
      <c r="B57" s="52"/>
      <c r="C57" s="10"/>
      <c r="D57" s="53"/>
    </row>
    <row r="58" spans="1:4" ht="15.75" thickBot="1" x14ac:dyDescent="0.3">
      <c r="A58" s="19"/>
      <c r="B58" s="20" t="s">
        <v>11</v>
      </c>
      <c r="C58" s="24">
        <f>SUM(C52:C56)</f>
        <v>95000</v>
      </c>
      <c r="D58" s="22">
        <f>SUM(D52:D56)</f>
        <v>5.5179826885386252</v>
      </c>
    </row>
    <row r="59" spans="1:4" x14ac:dyDescent="0.25">
      <c r="A59" s="19"/>
      <c r="B59" s="20"/>
      <c r="C59" s="48"/>
    </row>
    <row r="60" spans="1:4" x14ac:dyDescent="0.25">
      <c r="A60" s="12">
        <v>2600</v>
      </c>
      <c r="B60" s="45" t="s">
        <v>52</v>
      </c>
      <c r="C60" s="10"/>
    </row>
    <row r="61" spans="1:4" x14ac:dyDescent="0.25">
      <c r="A61" s="12">
        <v>2610</v>
      </c>
      <c r="B61" s="30" t="s">
        <v>53</v>
      </c>
      <c r="C61" s="10"/>
    </row>
    <row r="62" spans="1:4" ht="15.75" thickBot="1" x14ac:dyDescent="0.3">
      <c r="A62" s="15">
        <v>2611</v>
      </c>
      <c r="B62" s="35" t="s">
        <v>54</v>
      </c>
      <c r="C62" s="17">
        <v>55000</v>
      </c>
      <c r="D62" s="18">
        <f>C62*100/C135</f>
        <v>3.1946215565223612</v>
      </c>
    </row>
    <row r="63" spans="1:4" ht="15.75" thickBot="1" x14ac:dyDescent="0.3">
      <c r="A63" s="19"/>
      <c r="B63" s="20" t="s">
        <v>11</v>
      </c>
      <c r="C63" s="24">
        <f>SUM(C62)</f>
        <v>55000</v>
      </c>
      <c r="D63" s="22">
        <f>SUM(D62)</f>
        <v>3.1946215565223612</v>
      </c>
    </row>
    <row r="64" spans="1:4" ht="24" x14ac:dyDescent="0.25">
      <c r="A64" s="12">
        <v>2700</v>
      </c>
      <c r="B64" s="54" t="s">
        <v>55</v>
      </c>
      <c r="C64" s="10"/>
    </row>
    <row r="65" spans="1:4" x14ac:dyDescent="0.25">
      <c r="A65" s="12">
        <v>2710</v>
      </c>
      <c r="B65" s="55" t="s">
        <v>56</v>
      </c>
      <c r="C65" s="10"/>
    </row>
    <row r="66" spans="1:4" x14ac:dyDescent="0.25">
      <c r="A66" s="15">
        <v>2711</v>
      </c>
      <c r="B66" s="16" t="s">
        <v>57</v>
      </c>
      <c r="C66" s="28">
        <v>60000</v>
      </c>
      <c r="D66" s="29">
        <f>C66*100/C135</f>
        <v>3.4850416980243941</v>
      </c>
    </row>
    <row r="67" spans="1:4" x14ac:dyDescent="0.25">
      <c r="A67" s="12">
        <v>2730</v>
      </c>
      <c r="B67" s="30" t="s">
        <v>58</v>
      </c>
      <c r="C67" s="28"/>
      <c r="D67" s="29"/>
    </row>
    <row r="68" spans="1:4" ht="15.75" thickBot="1" x14ac:dyDescent="0.3">
      <c r="A68" s="26">
        <v>2731</v>
      </c>
      <c r="B68" s="16" t="s">
        <v>59</v>
      </c>
      <c r="C68" s="17">
        <v>20000</v>
      </c>
      <c r="D68" s="18">
        <f>C68*100/C135</f>
        <v>1.1616805660081315</v>
      </c>
    </row>
    <row r="69" spans="1:4" ht="15.75" thickBot="1" x14ac:dyDescent="0.3">
      <c r="A69" s="15"/>
      <c r="B69" s="20" t="s">
        <v>11</v>
      </c>
      <c r="C69" s="24">
        <f>SUM(C66:C68)</f>
        <v>80000</v>
      </c>
      <c r="D69" s="22">
        <f>SUM(D66:D68)</f>
        <v>4.6467222640325261</v>
      </c>
    </row>
    <row r="70" spans="1:4" x14ac:dyDescent="0.25">
      <c r="A70" s="12">
        <v>2900</v>
      </c>
      <c r="B70" s="56" t="s">
        <v>60</v>
      </c>
      <c r="C70" s="57"/>
    </row>
    <row r="71" spans="1:4" x14ac:dyDescent="0.25">
      <c r="A71" s="12">
        <v>2910</v>
      </c>
      <c r="B71" s="56" t="s">
        <v>61</v>
      </c>
      <c r="C71" s="28"/>
    </row>
    <row r="72" spans="1:4" x14ac:dyDescent="0.25">
      <c r="A72" s="15">
        <v>2911</v>
      </c>
      <c r="B72" s="33" t="s">
        <v>62</v>
      </c>
      <c r="C72" s="28">
        <v>1500</v>
      </c>
      <c r="D72" s="29">
        <f>C72*100/C135</f>
        <v>8.7126042450609856E-2</v>
      </c>
    </row>
    <row r="73" spans="1:4" x14ac:dyDescent="0.25">
      <c r="A73" s="12">
        <v>2920</v>
      </c>
      <c r="B73" s="56" t="s">
        <v>63</v>
      </c>
      <c r="C73" s="28"/>
      <c r="D73" s="29"/>
    </row>
    <row r="74" spans="1:4" x14ac:dyDescent="0.25">
      <c r="A74" s="15">
        <v>2921</v>
      </c>
      <c r="B74" s="33" t="s">
        <v>64</v>
      </c>
      <c r="C74" s="28">
        <v>1500</v>
      </c>
      <c r="D74" s="29">
        <f>C74*100/C135</f>
        <v>8.7126042450609856E-2</v>
      </c>
    </row>
    <row r="75" spans="1:4" x14ac:dyDescent="0.25">
      <c r="A75" s="58">
        <v>2960</v>
      </c>
      <c r="B75" s="59" t="s">
        <v>65</v>
      </c>
      <c r="C75" s="28"/>
      <c r="D75" s="29"/>
    </row>
    <row r="76" spans="1:4" ht="15.75" thickBot="1" x14ac:dyDescent="0.3">
      <c r="A76" s="15">
        <v>2961</v>
      </c>
      <c r="B76" s="33" t="s">
        <v>66</v>
      </c>
      <c r="C76" s="17">
        <v>5000</v>
      </c>
      <c r="D76" s="18">
        <f>C76*100/C135</f>
        <v>0.29042014150203288</v>
      </c>
    </row>
    <row r="77" spans="1:4" ht="15.75" thickBot="1" x14ac:dyDescent="0.3">
      <c r="A77" s="15"/>
      <c r="B77" s="20" t="s">
        <v>11</v>
      </c>
      <c r="C77" s="24">
        <f>SUM(C72:C76)</f>
        <v>8000</v>
      </c>
      <c r="D77" s="22">
        <f>SUM(D72:D76)</f>
        <v>0.46467222640325256</v>
      </c>
    </row>
    <row r="78" spans="1:4" ht="15.75" thickBot="1" x14ac:dyDescent="0.3">
      <c r="A78" s="19"/>
      <c r="B78" s="20" t="s">
        <v>67</v>
      </c>
      <c r="C78" s="60">
        <f>C44+C48+C58+C63+C69+C77</f>
        <v>315000</v>
      </c>
      <c r="D78" s="39">
        <v>17.25</v>
      </c>
    </row>
    <row r="79" spans="1:4" ht="15.75" thickBot="1" x14ac:dyDescent="0.3">
      <c r="A79" s="40" t="s">
        <v>3</v>
      </c>
      <c r="B79" s="41" t="s">
        <v>4</v>
      </c>
      <c r="C79" s="42" t="s">
        <v>5</v>
      </c>
      <c r="D79" s="43" t="s">
        <v>6</v>
      </c>
    </row>
    <row r="80" spans="1:4" x14ac:dyDescent="0.25">
      <c r="A80" s="8">
        <v>3000</v>
      </c>
      <c r="B80" s="44" t="s">
        <v>68</v>
      </c>
      <c r="C80" s="10"/>
    </row>
    <row r="81" spans="1:4" x14ac:dyDescent="0.25">
      <c r="A81" s="61">
        <v>3100</v>
      </c>
      <c r="B81" s="47" t="s">
        <v>69</v>
      </c>
      <c r="C81" s="10"/>
    </row>
    <row r="82" spans="1:4" x14ac:dyDescent="0.25">
      <c r="A82" s="12">
        <v>3110</v>
      </c>
      <c r="B82" s="30" t="s">
        <v>70</v>
      </c>
      <c r="C82" s="10"/>
    </row>
    <row r="83" spans="1:4" x14ac:dyDescent="0.25">
      <c r="A83" s="15">
        <v>3111</v>
      </c>
      <c r="B83" s="16" t="s">
        <v>71</v>
      </c>
      <c r="C83" s="28">
        <v>12000</v>
      </c>
      <c r="D83" s="29">
        <f>C83*100/C135</f>
        <v>0.69700833960487885</v>
      </c>
    </row>
    <row r="84" spans="1:4" x14ac:dyDescent="0.25">
      <c r="A84" s="12">
        <v>3140</v>
      </c>
      <c r="B84" s="30" t="s">
        <v>72</v>
      </c>
      <c r="C84" s="28"/>
      <c r="D84" s="29"/>
    </row>
    <row r="85" spans="1:4" x14ac:dyDescent="0.25">
      <c r="A85" s="15">
        <v>3141</v>
      </c>
      <c r="B85" s="16" t="s">
        <v>73</v>
      </c>
      <c r="C85" s="28">
        <v>4000</v>
      </c>
      <c r="D85" s="29">
        <f>C85*100/C135</f>
        <v>0.23233611320162628</v>
      </c>
    </row>
    <row r="86" spans="1:4" x14ac:dyDescent="0.25">
      <c r="A86" s="12">
        <v>3170</v>
      </c>
      <c r="B86" s="30" t="s">
        <v>74</v>
      </c>
      <c r="C86" s="28"/>
      <c r="D86" s="29"/>
    </row>
    <row r="87" spans="1:4" ht="15.75" thickBot="1" x14ac:dyDescent="0.3">
      <c r="A87" s="15">
        <v>3171</v>
      </c>
      <c r="B87" s="16" t="s">
        <v>75</v>
      </c>
      <c r="C87" s="17">
        <v>3000</v>
      </c>
      <c r="D87" s="18">
        <f>C87*100/C135</f>
        <v>0.17425208490121971</v>
      </c>
    </row>
    <row r="88" spans="1:4" ht="15.75" thickBot="1" x14ac:dyDescent="0.3">
      <c r="A88" s="15"/>
      <c r="B88" s="62" t="s">
        <v>11</v>
      </c>
      <c r="C88" s="24">
        <f>SUM(C83:C87)</f>
        <v>19000</v>
      </c>
      <c r="D88" s="22">
        <f>SUM(D83:D87)</f>
        <v>1.1035965377077248</v>
      </c>
    </row>
    <row r="89" spans="1:4" x14ac:dyDescent="0.25">
      <c r="A89" s="12">
        <v>3200</v>
      </c>
      <c r="B89" s="30" t="s">
        <v>76</v>
      </c>
      <c r="C89" s="57"/>
    </row>
    <row r="90" spans="1:4" x14ac:dyDescent="0.25">
      <c r="A90" s="12">
        <v>3230</v>
      </c>
      <c r="B90" s="30" t="s">
        <v>77</v>
      </c>
      <c r="C90" s="28"/>
    </row>
    <row r="91" spans="1:4" ht="15.75" thickBot="1" x14ac:dyDescent="0.3">
      <c r="A91" s="15">
        <v>3231</v>
      </c>
      <c r="B91" s="16" t="s">
        <v>78</v>
      </c>
      <c r="C91" s="28">
        <v>20000</v>
      </c>
      <c r="D91" s="29">
        <f>C91*100/C135</f>
        <v>1.1616805660081315</v>
      </c>
    </row>
    <row r="92" spans="1:4" ht="15.75" thickBot="1" x14ac:dyDescent="0.3">
      <c r="A92" s="15"/>
      <c r="B92" s="62" t="s">
        <v>11</v>
      </c>
      <c r="C92" s="24">
        <f>SUM(C90:C91)</f>
        <v>20000</v>
      </c>
      <c r="D92" s="22">
        <f>SUM(D91:D91)</f>
        <v>1.1616805660081315</v>
      </c>
    </row>
    <row r="93" spans="1:4" x14ac:dyDescent="0.25">
      <c r="A93" s="12">
        <v>3300</v>
      </c>
      <c r="B93" s="30" t="s">
        <v>79</v>
      </c>
      <c r="C93" s="48"/>
    </row>
    <row r="94" spans="1:4" ht="24" x14ac:dyDescent="0.25">
      <c r="A94" s="12">
        <v>3320</v>
      </c>
      <c r="B94" s="30" t="s">
        <v>80</v>
      </c>
      <c r="C94" s="48"/>
    </row>
    <row r="95" spans="1:4" x14ac:dyDescent="0.25">
      <c r="A95" s="26">
        <v>3321</v>
      </c>
      <c r="B95" s="16" t="s">
        <v>81</v>
      </c>
      <c r="C95" s="28">
        <v>20000</v>
      </c>
      <c r="D95" s="29">
        <f>C95*100/C135</f>
        <v>1.1616805660081315</v>
      </c>
    </row>
    <row r="96" spans="1:4" x14ac:dyDescent="0.25">
      <c r="A96" s="12">
        <v>3360</v>
      </c>
      <c r="B96" s="30" t="s">
        <v>82</v>
      </c>
      <c r="C96" s="28"/>
      <c r="D96" s="29"/>
    </row>
    <row r="97" spans="1:4" x14ac:dyDescent="0.25">
      <c r="A97" s="15">
        <v>3361</v>
      </c>
      <c r="B97" s="16" t="s">
        <v>83</v>
      </c>
      <c r="C97" s="28">
        <v>2000</v>
      </c>
      <c r="D97" s="29">
        <f>C97*100/C135</f>
        <v>0.11616805660081314</v>
      </c>
    </row>
    <row r="98" spans="1:4" x14ac:dyDescent="0.25">
      <c r="A98" s="12">
        <v>3390</v>
      </c>
      <c r="B98" s="30" t="s">
        <v>84</v>
      </c>
      <c r="C98" s="28"/>
      <c r="D98" s="29"/>
    </row>
    <row r="99" spans="1:4" ht="15.75" thickBot="1" x14ac:dyDescent="0.3">
      <c r="A99" s="15">
        <v>3391</v>
      </c>
      <c r="B99" s="16" t="s">
        <v>85</v>
      </c>
      <c r="C99" s="17">
        <v>60000</v>
      </c>
      <c r="D99" s="18">
        <f>C99*100/C135</f>
        <v>3.4850416980243941</v>
      </c>
    </row>
    <row r="100" spans="1:4" ht="15.75" thickBot="1" x14ac:dyDescent="0.3">
      <c r="A100" s="15"/>
      <c r="B100" s="62" t="s">
        <v>11</v>
      </c>
      <c r="C100" s="24">
        <f>SUM(C95:C99)</f>
        <v>82000</v>
      </c>
      <c r="D100" s="22">
        <f>SUM(D95:D99)</f>
        <v>4.7628903206333391</v>
      </c>
    </row>
    <row r="101" spans="1:4" x14ac:dyDescent="0.25">
      <c r="A101" s="12">
        <v>3400</v>
      </c>
      <c r="B101" s="30" t="s">
        <v>86</v>
      </c>
      <c r="C101" s="63"/>
    </row>
    <row r="102" spans="1:4" x14ac:dyDescent="0.25">
      <c r="A102" s="12">
        <v>3440</v>
      </c>
      <c r="B102" s="30" t="s">
        <v>87</v>
      </c>
      <c r="C102" s="28"/>
    </row>
    <row r="103" spans="1:4" ht="15.75" thickBot="1" x14ac:dyDescent="0.3">
      <c r="A103" s="15">
        <v>3441</v>
      </c>
      <c r="B103" s="16" t="s">
        <v>88</v>
      </c>
      <c r="C103" s="17">
        <v>4800</v>
      </c>
      <c r="D103" s="18">
        <f>C103*100/C135</f>
        <v>0.27880333584195155</v>
      </c>
    </row>
    <row r="104" spans="1:4" ht="15.75" thickBot="1" x14ac:dyDescent="0.3">
      <c r="A104" s="15"/>
      <c r="B104" s="62" t="s">
        <v>11</v>
      </c>
      <c r="C104" s="24">
        <v>4800</v>
      </c>
      <c r="D104" s="22">
        <f>C104*100/C135</f>
        <v>0.27880333584195155</v>
      </c>
    </row>
    <row r="105" spans="1:4" x14ac:dyDescent="0.25">
      <c r="A105" s="12">
        <v>3500</v>
      </c>
      <c r="B105" s="30" t="s">
        <v>89</v>
      </c>
      <c r="C105" s="63"/>
    </row>
    <row r="106" spans="1:4" x14ac:dyDescent="0.25">
      <c r="A106" s="12">
        <v>3550</v>
      </c>
      <c r="B106" s="30" t="s">
        <v>90</v>
      </c>
      <c r="C106" s="28"/>
    </row>
    <row r="107" spans="1:4" ht="15.75" thickBot="1" x14ac:dyDescent="0.3">
      <c r="A107" s="15">
        <v>3551</v>
      </c>
      <c r="B107" s="16" t="s">
        <v>91</v>
      </c>
      <c r="C107" s="64">
        <v>7500</v>
      </c>
      <c r="D107" s="18">
        <f>C107*100/C135</f>
        <v>0.43563021225304926</v>
      </c>
    </row>
    <row r="108" spans="1:4" ht="15.75" thickBot="1" x14ac:dyDescent="0.3">
      <c r="A108" s="15"/>
      <c r="B108" s="62" t="s">
        <v>11</v>
      </c>
      <c r="C108" s="65">
        <v>7500</v>
      </c>
      <c r="D108" s="22">
        <f>C108*100/C135</f>
        <v>0.43563021225304926</v>
      </c>
    </row>
    <row r="109" spans="1:4" ht="24" x14ac:dyDescent="0.25">
      <c r="A109" s="12">
        <v>3660</v>
      </c>
      <c r="B109" s="56" t="s">
        <v>92</v>
      </c>
      <c r="C109" s="63"/>
    </row>
    <row r="110" spans="1:4" ht="15.75" thickBot="1" x14ac:dyDescent="0.3">
      <c r="A110" s="15">
        <v>3661</v>
      </c>
      <c r="B110" s="33" t="s">
        <v>93</v>
      </c>
      <c r="C110" s="64">
        <v>72000</v>
      </c>
      <c r="D110" s="18">
        <f>C110*100/C135</f>
        <v>4.1820500376292733</v>
      </c>
    </row>
    <row r="111" spans="1:4" ht="15.75" thickBot="1" x14ac:dyDescent="0.3">
      <c r="A111" s="15"/>
      <c r="B111" s="20" t="s">
        <v>11</v>
      </c>
      <c r="C111" s="65">
        <f>C110</f>
        <v>72000</v>
      </c>
      <c r="D111" s="22">
        <f>C111*100/C135</f>
        <v>4.1820500376292733</v>
      </c>
    </row>
    <row r="112" spans="1:4" x14ac:dyDescent="0.25">
      <c r="A112" s="61">
        <v>3700</v>
      </c>
      <c r="B112" s="50" t="s">
        <v>94</v>
      </c>
      <c r="C112" s="63"/>
    </row>
    <row r="113" spans="1:4" x14ac:dyDescent="0.25">
      <c r="A113" s="61">
        <v>3710</v>
      </c>
      <c r="B113" s="50" t="s">
        <v>95</v>
      </c>
      <c r="C113" s="28"/>
    </row>
    <row r="114" spans="1:4" x14ac:dyDescent="0.25">
      <c r="A114" s="66">
        <v>3711</v>
      </c>
      <c r="B114" s="67" t="s">
        <v>96</v>
      </c>
      <c r="C114" s="68">
        <v>0</v>
      </c>
      <c r="D114" s="29">
        <f>C114*100/C135</f>
        <v>0</v>
      </c>
    </row>
    <row r="115" spans="1:4" x14ac:dyDescent="0.25">
      <c r="A115" s="12">
        <v>3720</v>
      </c>
      <c r="B115" s="30" t="s">
        <v>97</v>
      </c>
      <c r="C115" s="68"/>
      <c r="D115" s="29"/>
    </row>
    <row r="116" spans="1:4" ht="15.75" thickBot="1" x14ac:dyDescent="0.3">
      <c r="A116" s="26">
        <v>3721</v>
      </c>
      <c r="B116" s="16" t="s">
        <v>98</v>
      </c>
      <c r="C116" s="68">
        <v>1000</v>
      </c>
      <c r="D116" s="18">
        <f>C116*100/C135</f>
        <v>5.808402830040657E-2</v>
      </c>
    </row>
    <row r="117" spans="1:4" ht="15.75" thickBot="1" x14ac:dyDescent="0.3">
      <c r="A117" s="26"/>
      <c r="B117" s="62" t="s">
        <v>11</v>
      </c>
      <c r="C117" s="65">
        <f>SUM(C114:C116)</f>
        <v>1000</v>
      </c>
      <c r="D117" s="22">
        <f>SUM(D114:D116)</f>
        <v>5.808402830040657E-2</v>
      </c>
    </row>
    <row r="118" spans="1:4" x14ac:dyDescent="0.25">
      <c r="A118" s="12">
        <v>3900</v>
      </c>
      <c r="B118" s="56" t="s">
        <v>99</v>
      </c>
      <c r="C118" s="69"/>
    </row>
    <row r="119" spans="1:4" x14ac:dyDescent="0.25">
      <c r="A119" s="12">
        <v>3940</v>
      </c>
      <c r="B119" s="56" t="s">
        <v>100</v>
      </c>
      <c r="C119" s="69"/>
    </row>
    <row r="120" spans="1:4" ht="15.75" thickBot="1" x14ac:dyDescent="0.3">
      <c r="A120" s="26">
        <v>3941</v>
      </c>
      <c r="B120" s="35" t="s">
        <v>101</v>
      </c>
      <c r="C120" s="17">
        <v>500</v>
      </c>
      <c r="D120" s="18">
        <f>C120*100/C135</f>
        <v>2.9042014150203285E-2</v>
      </c>
    </row>
    <row r="121" spans="1:4" ht="15.75" thickBot="1" x14ac:dyDescent="0.3">
      <c r="A121" s="26"/>
      <c r="B121" s="70" t="s">
        <v>11</v>
      </c>
      <c r="C121" s="24">
        <v>500</v>
      </c>
      <c r="D121" s="22">
        <f>C121*100/C135</f>
        <v>2.9042014150203285E-2</v>
      </c>
    </row>
    <row r="122" spans="1:4" ht="24" x14ac:dyDescent="0.25">
      <c r="A122" s="12">
        <v>3980</v>
      </c>
      <c r="B122" s="56" t="s">
        <v>102</v>
      </c>
      <c r="C122" s="63"/>
    </row>
    <row r="123" spans="1:4" x14ac:dyDescent="0.25">
      <c r="A123" s="15">
        <v>3981</v>
      </c>
      <c r="B123" s="33" t="s">
        <v>103</v>
      </c>
      <c r="C123" s="68">
        <v>8493</v>
      </c>
      <c r="D123" s="29">
        <f>C123*100/C135</f>
        <v>0.49330765235535301</v>
      </c>
    </row>
    <row r="124" spans="1:4" x14ac:dyDescent="0.25">
      <c r="A124" s="12">
        <v>3990</v>
      </c>
      <c r="B124" s="56" t="s">
        <v>99</v>
      </c>
      <c r="C124" s="68"/>
      <c r="D124" s="29"/>
    </row>
    <row r="125" spans="1:4" ht="15.75" thickBot="1" x14ac:dyDescent="0.3">
      <c r="A125" s="15">
        <v>3991</v>
      </c>
      <c r="B125" s="33" t="s">
        <v>104</v>
      </c>
      <c r="C125" s="64">
        <v>500</v>
      </c>
      <c r="D125" s="18">
        <f>C125*100/C135</f>
        <v>2.9042014150203285E-2</v>
      </c>
    </row>
    <row r="126" spans="1:4" ht="15.75" thickBot="1" x14ac:dyDescent="0.3">
      <c r="A126" s="19"/>
      <c r="B126" s="70" t="s">
        <v>11</v>
      </c>
      <c r="C126" s="24">
        <f>SUM(C123:C125)</f>
        <v>8993</v>
      </c>
      <c r="D126" s="22">
        <f>SUM(D123:D125)</f>
        <v>0.52234966650555625</v>
      </c>
    </row>
    <row r="127" spans="1:4" ht="15.75" thickBot="1" x14ac:dyDescent="0.3">
      <c r="A127" s="19"/>
      <c r="B127" s="20" t="s">
        <v>105</v>
      </c>
      <c r="C127" s="71">
        <f>C88+C92+C100+C104+C108+C111+C117+C126+C121</f>
        <v>215793</v>
      </c>
      <c r="D127" s="39">
        <f>D88+D92+D100+D104+D108+D111+D117+D121+D126</f>
        <v>12.534126719029636</v>
      </c>
    </row>
    <row r="128" spans="1:4" ht="15.75" thickBot="1" x14ac:dyDescent="0.3">
      <c r="A128" s="40" t="s">
        <v>3</v>
      </c>
      <c r="B128" s="41" t="s">
        <v>4</v>
      </c>
      <c r="C128" s="42" t="s">
        <v>5</v>
      </c>
      <c r="D128" s="43" t="s">
        <v>6</v>
      </c>
    </row>
    <row r="129" spans="1:4" x14ac:dyDescent="0.25">
      <c r="A129" s="72">
        <v>4000</v>
      </c>
      <c r="B129" s="73" t="s">
        <v>106</v>
      </c>
      <c r="C129" s="10"/>
    </row>
    <row r="130" spans="1:4" x14ac:dyDescent="0.25">
      <c r="A130" s="61">
        <v>4400</v>
      </c>
      <c r="B130" s="30" t="s">
        <v>107</v>
      </c>
      <c r="C130" s="10"/>
    </row>
    <row r="131" spans="1:4" x14ac:dyDescent="0.25">
      <c r="A131" s="61">
        <v>4410</v>
      </c>
      <c r="B131" s="30" t="s">
        <v>108</v>
      </c>
      <c r="C131" s="10"/>
    </row>
    <row r="132" spans="1:4" ht="15.75" thickBot="1" x14ac:dyDescent="0.3">
      <c r="A132" s="74">
        <v>4411</v>
      </c>
      <c r="B132" s="23" t="s">
        <v>109</v>
      </c>
      <c r="C132" s="64">
        <v>50000</v>
      </c>
      <c r="D132" s="18">
        <f>C132*100/C135</f>
        <v>2.9042014150203284</v>
      </c>
    </row>
    <row r="133" spans="1:4" ht="15.75" thickBot="1" x14ac:dyDescent="0.3">
      <c r="A133" s="19"/>
      <c r="B133" s="20" t="s">
        <v>11</v>
      </c>
      <c r="C133" s="24">
        <f>SUM(C132)</f>
        <v>50000</v>
      </c>
      <c r="D133" s="75">
        <f>C133*100/C135</f>
        <v>2.9042014150203284</v>
      </c>
    </row>
    <row r="134" spans="1:4" ht="15.75" thickBot="1" x14ac:dyDescent="0.3">
      <c r="A134" s="19"/>
      <c r="B134" s="20" t="s">
        <v>110</v>
      </c>
      <c r="C134" s="71">
        <f>+C133</f>
        <v>50000</v>
      </c>
      <c r="D134" s="39">
        <f>C134*100/C135</f>
        <v>2.9042014150203284</v>
      </c>
    </row>
    <row r="135" spans="1:4" ht="16.5" thickBot="1" x14ac:dyDescent="0.3">
      <c r="A135" s="76"/>
      <c r="B135" s="77" t="s">
        <v>111</v>
      </c>
      <c r="C135" s="78">
        <f>C134+C127+C78+C34</f>
        <v>1721643.676</v>
      </c>
      <c r="D135" s="79">
        <v>100</v>
      </c>
    </row>
    <row r="136" spans="1:4" x14ac:dyDescent="0.25">
      <c r="B136" s="80"/>
      <c r="C136" s="80"/>
    </row>
    <row r="137" spans="1:4" x14ac:dyDescent="0.25">
      <c r="B137" s="81"/>
      <c r="C137" s="81"/>
    </row>
    <row r="138" spans="1:4" x14ac:dyDescent="0.25">
      <c r="B138" s="81" t="s">
        <v>112</v>
      </c>
      <c r="C138" s="81"/>
    </row>
    <row r="139" spans="1:4" x14ac:dyDescent="0.25">
      <c r="B139" s="81"/>
      <c r="C139" s="81"/>
    </row>
    <row r="140" spans="1:4" x14ac:dyDescent="0.25">
      <c r="B140" s="82"/>
      <c r="C140" s="82"/>
    </row>
    <row r="141" spans="1:4" x14ac:dyDescent="0.25">
      <c r="B141" s="83"/>
      <c r="C141" s="83"/>
    </row>
    <row r="143" spans="1:4" x14ac:dyDescent="0.25">
      <c r="A143" s="85" t="s">
        <v>113</v>
      </c>
      <c r="B143" s="85"/>
      <c r="C143" s="85"/>
    </row>
    <row r="144" spans="1:4" x14ac:dyDescent="0.25">
      <c r="A144" s="85" t="s">
        <v>114</v>
      </c>
      <c r="B144" s="85"/>
      <c r="C144" s="85"/>
    </row>
    <row r="145" spans="1:3" x14ac:dyDescent="0.25">
      <c r="A145" s="86"/>
      <c r="B145" s="86"/>
      <c r="C145" s="87"/>
    </row>
    <row r="146" spans="1:3" x14ac:dyDescent="0.25">
      <c r="A146" s="82" t="s">
        <v>115</v>
      </c>
      <c r="B146" s="82"/>
      <c r="C146" s="82"/>
    </row>
    <row r="147" spans="1:3" x14ac:dyDescent="0.25">
      <c r="A147" s="88"/>
      <c r="B147" s="88"/>
      <c r="C147" s="88"/>
    </row>
  </sheetData>
  <mergeCells count="10">
    <mergeCell ref="A143:C143"/>
    <mergeCell ref="A144:C144"/>
    <mergeCell ref="A146:C146"/>
    <mergeCell ref="A147:C147"/>
    <mergeCell ref="A1:D1"/>
    <mergeCell ref="A2:D2"/>
    <mergeCell ref="A3:D3"/>
    <mergeCell ref="B136:C136"/>
    <mergeCell ref="B140:C140"/>
    <mergeCell ref="B141:C1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2015-06-05T18:19:34Z</dcterms:created>
  <dcterms:modified xsi:type="dcterms:W3CDTF">2024-06-28T17:49:34Z</dcterms:modified>
</cp:coreProperties>
</file>