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Hoja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40" i="1"/>
  <c r="C132" i="1"/>
  <c r="C123" i="1"/>
  <c r="C117" i="1"/>
  <c r="C106" i="1"/>
  <c r="C98" i="1"/>
  <c r="C90" i="1"/>
  <c r="C133" i="1"/>
  <c r="C79" i="1"/>
  <c r="C71" i="1"/>
  <c r="C65" i="1"/>
  <c r="C56" i="1"/>
  <c r="C48" i="1"/>
  <c r="C42" i="1"/>
  <c r="C80" i="1"/>
  <c r="C30" i="1"/>
  <c r="C27" i="1"/>
  <c r="C31" i="1"/>
  <c r="C23" i="1"/>
  <c r="C22" i="1"/>
  <c r="C20" i="1"/>
  <c r="C18" i="1"/>
  <c r="C16" i="1"/>
  <c r="C24" i="1"/>
  <c r="C12" i="1"/>
  <c r="C13" i="1"/>
  <c r="C8" i="1"/>
  <c r="C9" i="1"/>
  <c r="C32" i="1"/>
  <c r="C141" i="1"/>
  <c r="D110" i="1"/>
  <c r="D85" i="1"/>
  <c r="D59" i="1"/>
  <c r="D60" i="1"/>
  <c r="D47" i="1"/>
  <c r="D103" i="1"/>
  <c r="D78" i="1"/>
  <c r="D39" i="1"/>
  <c r="D138" i="1"/>
  <c r="D89" i="1"/>
  <c r="D64" i="1"/>
  <c r="D65" i="1"/>
  <c r="D21" i="1"/>
  <c r="D74" i="1"/>
  <c r="D20" i="1"/>
  <c r="D122" i="1"/>
  <c r="D109" i="1"/>
  <c r="D97" i="1"/>
  <c r="D45" i="1"/>
  <c r="D48" i="1"/>
  <c r="D114" i="1"/>
  <c r="D113" i="1"/>
  <c r="D120" i="1"/>
  <c r="D123" i="1"/>
  <c r="D95" i="1"/>
  <c r="D70" i="1"/>
  <c r="D28" i="1"/>
  <c r="D101" i="1"/>
  <c r="D106" i="1"/>
  <c r="D37" i="1"/>
  <c r="D42" i="1"/>
  <c r="D87" i="1"/>
  <c r="D131" i="1"/>
  <c r="D93" i="1"/>
  <c r="D68" i="1"/>
  <c r="D71" i="1"/>
  <c r="D55" i="1"/>
  <c r="D116" i="1"/>
  <c r="D51" i="1"/>
  <c r="D56" i="1"/>
  <c r="D126" i="1"/>
  <c r="D76" i="1"/>
  <c r="D129" i="1"/>
  <c r="D132" i="1"/>
  <c r="D105" i="1"/>
  <c r="D53" i="1"/>
  <c r="D41" i="1"/>
  <c r="D127" i="1"/>
  <c r="D140" i="1"/>
  <c r="D30" i="1"/>
  <c r="D18" i="1"/>
  <c r="D133" i="1"/>
  <c r="D139" i="1"/>
  <c r="D9" i="1"/>
  <c r="D13" i="1"/>
  <c r="D27" i="1"/>
  <c r="D117" i="1"/>
  <c r="D16" i="1"/>
  <c r="D24" i="1"/>
  <c r="D23" i="1"/>
  <c r="D22" i="1"/>
  <c r="D80" i="1"/>
  <c r="D31" i="1"/>
  <c r="D98" i="1"/>
  <c r="D79" i="1"/>
  <c r="D32" i="1"/>
  <c r="D90" i="1"/>
  <c r="D141" i="1"/>
</calcChain>
</file>

<file path=xl/sharedStrings.xml><?xml version="1.0" encoding="utf-8"?>
<sst xmlns="http://schemas.openxmlformats.org/spreadsheetml/2006/main" count="156" uniqueCount="123">
  <si>
    <t>INSTITUTO MUNICIPAL DE LA JUVENTUD EN TLAQUEPAQUE</t>
  </si>
  <si>
    <t>PRESUPUESTO 2023</t>
  </si>
  <si>
    <t>ANEXO 1</t>
  </si>
  <si>
    <t>Capítulo</t>
  </si>
  <si>
    <t>Nombre de la Cuenta</t>
  </si>
  <si>
    <t>Cantidad</t>
  </si>
  <si>
    <t>Porcentaje</t>
  </si>
  <si>
    <t>SERVICIOS PERSONALES</t>
  </si>
  <si>
    <t>REMUNERACIONES AL PERSONAL DE CARÁCTER PERMANENTE</t>
  </si>
  <si>
    <t>SUELDO BASE AL PERSONAL PERMANENTE</t>
  </si>
  <si>
    <t>Sueldo base al personal permanente</t>
  </si>
  <si>
    <t>SUMA</t>
  </si>
  <si>
    <t>REMUNERACIONES AL PERSONAL DE CARÁCTER TRANSITORIO</t>
  </si>
  <si>
    <t>HONORARIOS ASIMILABLES A SALARIOS</t>
  </si>
  <si>
    <t>Honorarios asimilables a salarios</t>
  </si>
  <si>
    <t>REMUNERACIONES ADICIONALES Y ESPECIALES</t>
  </si>
  <si>
    <t>PRIMAS POR AÑOS DE SERVICIOS EFECTIVAMENTE PRESTADOS</t>
  </si>
  <si>
    <t>Prima de antigüedad (quinquenio)</t>
  </si>
  <si>
    <t>PRIMA VACACIONAL, DOMINICAL Y GRATIFICACIÓN DE FIN DE AÑO</t>
  </si>
  <si>
    <t>Prima vacacional y dominical</t>
  </si>
  <si>
    <t>COMPENSACIONES</t>
  </si>
  <si>
    <t>AGUINALDO</t>
  </si>
  <si>
    <t>Gratificación despensa anual</t>
  </si>
  <si>
    <t>AYUDA UTILES ESCOLARES</t>
  </si>
  <si>
    <t>Gratificación dia del servidor Público</t>
  </si>
  <si>
    <t xml:space="preserve">SEGURIDAD SOCIAL </t>
  </si>
  <si>
    <t>APORTACIONES DE SEGURIDAD SOCIAL</t>
  </si>
  <si>
    <t>Aportaciones de seguridad Social</t>
  </si>
  <si>
    <t>Cuotas al IMSS</t>
  </si>
  <si>
    <t>APORTACIONES A FONDO DE VIVIENDA</t>
  </si>
  <si>
    <t>Aportaciones a fondo de vivienda</t>
  </si>
  <si>
    <t>TOTAL DE SERVICIOS PERSONALES</t>
  </si>
  <si>
    <t>MATERIALES Y SUMINISTROS</t>
  </si>
  <si>
    <t>MATERIALES DE ADMINISTRACIÓN, EMISIÓN DE DOCUMENTOS Y ART. OFICIALES</t>
  </si>
  <si>
    <t>MATERIALES, ÚTILES Y EQUIPOS MENORES DE OFICINA</t>
  </si>
  <si>
    <t>Materiales, útiles y equipos menores de oficina</t>
  </si>
  <si>
    <t>MATERIAL IMPRESO E INFORMACION DIGITAL</t>
  </si>
  <si>
    <t>Material impreso e información digital</t>
  </si>
  <si>
    <t>MATERIAL DE LIMPIEZA</t>
  </si>
  <si>
    <t>Materiales de limpieza</t>
  </si>
  <si>
    <t>ALIMENTOS Y UTENSILIOS</t>
  </si>
  <si>
    <t>PRODUCTOS ALIMENTICIOS PARA PERSONAS</t>
  </si>
  <si>
    <t>Productos alimenticios del personal</t>
  </si>
  <si>
    <t>UTENSILIOS PARA EL SERVICIO  DE ALIMENTACIÓN</t>
  </si>
  <si>
    <t>Utensilios para el servicio de alimentación</t>
  </si>
  <si>
    <t>MATERIALES Y ARTICULOS DE CONSTRUCCIÓN Y DE REPARACIÓN</t>
  </si>
  <si>
    <t>MATERIAL ELECTRICO Y ELECTRÓNICO</t>
  </si>
  <si>
    <t>Material electrico y electrónico</t>
  </si>
  <si>
    <t>MATERIALES COMPLEMENTARIOS</t>
  </si>
  <si>
    <t>Materiales complementarios</t>
  </si>
  <si>
    <t>OTROS MATERIALES Y ART. DE CONSTRUCCIÓN Y REPARACIÓN</t>
  </si>
  <si>
    <t>Otros Materiales y art. De construcción y reparación</t>
  </si>
  <si>
    <t xml:space="preserve">PRODUCTOS QUIMICOS, FARMACEUTICOS Y DE LA </t>
  </si>
  <si>
    <t>MATERIALES, ACCESORIOS Y SIMINISTROS MEDICOS</t>
  </si>
  <si>
    <t>Materiales, accesorios y suministros medicos</t>
  </si>
  <si>
    <t>COMBUSTIBLES, LUBRICANTES Y ADITIVOS</t>
  </si>
  <si>
    <t>COMBUSTIBLES LUBRICANTES Y ADITIVOS</t>
  </si>
  <si>
    <t>Combustibles Lubricantes y Aditivos</t>
  </si>
  <si>
    <t>VESTUARIO, BLANCOS, PRENDAS DE PROTECCIÓN PERSONAL Y ARTÍCULOS DEPORTIVOS</t>
  </si>
  <si>
    <t>VESTUARIOS Y UNIFORMES</t>
  </si>
  <si>
    <t xml:space="preserve">Vestuario Y uniformes </t>
  </si>
  <si>
    <t>ARTICULOS DEPORTIVOS</t>
  </si>
  <si>
    <t xml:space="preserve">Artículos deportivos </t>
  </si>
  <si>
    <t>HERRAMIENTAS, REFACCIONES Y AQCCESORIOS MENORES</t>
  </si>
  <si>
    <t>HERRAMIENTAS MENORES</t>
  </si>
  <si>
    <t>Herramientas menores</t>
  </si>
  <si>
    <t>REFACCIONES Y ACCESORIOS MENORES DE EDIFICIOS</t>
  </si>
  <si>
    <t>Refacciones y accesorios menores de edificios</t>
  </si>
  <si>
    <t>REFACCIONES Y ACCESORIOS MENORES DE EQUIPO DE TRANSPORTE</t>
  </si>
  <si>
    <t>Refacciones y accesorios menores de equipo de transporte</t>
  </si>
  <si>
    <t>TOTAL DE MATERIALES Y SUMINISTROS</t>
  </si>
  <si>
    <t>SERVICIOS GENERALES</t>
  </si>
  <si>
    <t>SERVICIOS BÁSICOS</t>
  </si>
  <si>
    <t>ENERGÍA ELECTRICA</t>
  </si>
  <si>
    <t>Energia Electrica</t>
  </si>
  <si>
    <t>TELEFONÍA TRADICIONAL</t>
  </si>
  <si>
    <t>Telefonía Tradicional</t>
  </si>
  <si>
    <t>SERVICIOS DE ACCESO A INTERNET REDES Y PROCESAMIENTO DE INFORM</t>
  </si>
  <si>
    <t>Servicio de acceso a internet redes y procesamiento de información</t>
  </si>
  <si>
    <t>SERVICIOS DE ARRENDAMIENTO</t>
  </si>
  <si>
    <t>ARRENDAMIENTO DE MOBI. Y EQ. DE ADMÓN, EDUCACIONAL Y RECREATIVO</t>
  </si>
  <si>
    <t>Arrendamiento de mobiliario y eq. De admón. Educacional y recreativo</t>
  </si>
  <si>
    <t>ARRENDAMIENTO DE EQUIPO DE TRANSPORTE</t>
  </si>
  <si>
    <t>Arrendamiento de equipo de transporte</t>
  </si>
  <si>
    <t>ARRENDAMIENTO DE ACTIVOS INTANGIBLES</t>
  </si>
  <si>
    <t>Arrendamiento de activos intangibles</t>
  </si>
  <si>
    <t>SERVICIOS PROFESIONALES CIENTIFICOS  TECNICOS Y OTROS SERVICIOS</t>
  </si>
  <si>
    <t>SERVICIOS DE DISEÑO ARQUITECTURA INGENIERIA Y ACTIVIDADES RELACIONADAS</t>
  </si>
  <si>
    <t>Servicios de diseño, arquitectura, ingenieria y actividades realcionadas</t>
  </si>
  <si>
    <t>SERVICIOS DE APOYO ADMVO. TRADUCCIÓN FOTOCOPIADO E IMPRESIÓN</t>
  </si>
  <si>
    <t>Servicios de apoyo admvo. Traducción fotocopiado e impresión</t>
  </si>
  <si>
    <t>SERVICIOS PROFESIONALES CIENTIFICOS  TECNICOS E INTEGRALES</t>
  </si>
  <si>
    <t>Servicios profesionales cientificos tecnicos e integrales</t>
  </si>
  <si>
    <t>SERVICIOS FINANCIEROS BANCARIOS Y COMERCIALES</t>
  </si>
  <si>
    <t>SEGUROS DE RESPONSABILIDAD PATRIMONIAL Y FIANZAS</t>
  </si>
  <si>
    <t>Seguros de responsabilidad patrimonial y finanzas</t>
  </si>
  <si>
    <t>SERVICIOS DE INSTALACIÓN, REPARACIÓN MTTO. Y CONSERVACION</t>
  </si>
  <si>
    <t>REPARACIÓN Y MANTENIMINETO DE EQUIPO DE TRANSPORTE</t>
  </si>
  <si>
    <t>Reparación y mantenimiento de equipo de transporte</t>
  </si>
  <si>
    <t>SERVICIOS DE CREACIÓN Y DIFUSIÓN DE CONTENIDO EXCLUSIVO EN INTERNET</t>
  </si>
  <si>
    <t>Servicio de creación y difusión de contenido exclusivo en internet</t>
  </si>
  <si>
    <t>SERVICIO DE TRASLADO Y VIÁTICOS</t>
  </si>
  <si>
    <t>PASAJES AEREOS</t>
  </si>
  <si>
    <t>Pasajes aereos</t>
  </si>
  <si>
    <t>PASAJES TERRESTRES</t>
  </si>
  <si>
    <t>Pasajes terrestres</t>
  </si>
  <si>
    <t>OTROS SERVICIOS GENERALES</t>
  </si>
  <si>
    <t>SENTENCIAS Y RESOLUCIONES AUTORIDADES COMPETENTES</t>
  </si>
  <si>
    <t>Sentencias y resoluciones por autoridad competente</t>
  </si>
  <si>
    <t>IMPUESTO DOBRE NOMINA Y OTROS QUE DERIVEN DE UNA REALCIÓN LABORAL</t>
  </si>
  <si>
    <t>Impuesto sobre nómina y otros que deriven de una ralación laboral</t>
  </si>
  <si>
    <t>Otros servicios generales</t>
  </si>
  <si>
    <t>TOTAL DE SERVICIOS GENERALES</t>
  </si>
  <si>
    <t>TRANSFERENCIAS, ASIGNACIONES SUBSIDIOS Y OTRAS AYUDAS</t>
  </si>
  <si>
    <t>AYUDAS SOCIALES</t>
  </si>
  <si>
    <t>AYUDAS SOCIALES A PERSONAS</t>
  </si>
  <si>
    <t>Ayudas Sociales a Personas</t>
  </si>
  <si>
    <t>TOTAL DE SUBSIDIOS Y SUBVENCIONES</t>
  </si>
  <si>
    <t>TOTAL DE EGRESOS</t>
  </si>
  <si>
    <t>SAN PEDRO TLAQUEPAQUE  A 14 DE DICIEMBRE DEL 2023</t>
  </si>
  <si>
    <t>ANTONIO COVARRUBIAS RAMOS</t>
  </si>
  <si>
    <t>DIRECTOR GENERAL</t>
  </si>
  <si>
    <t>INSTITUTO MUNICIPAL DE LA JUVENTUD EN 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</si>
</sst>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  <xf numFmtId="0" fontId="1" fillId="0" borderId="0"/>
  </cellStyleXfs>
  <cellXfs count="102">
    <xf numFmtId="0" fontId="0" fillId="0" borderId="0" xfId="0"/>
    <xf numFmtId="0" fontId="5" fillId="0" borderId="0" xfId="0" applyFont="1" applyAlignment="1">
      <alignment vertical="center"/>
    </xf>
    <xf numFmtId="0" fontId="7" fillId="2" borderId="5" xfId="3" applyFont="1" applyFill="1" applyBorder="1" applyAlignment="1" applyProtection="1">
      <alignment horizontal="center" vertical="center"/>
    </xf>
    <xf numFmtId="41" fontId="7" fillId="2" borderId="5" xfId="3" applyNumberFormat="1" applyFont="1" applyFill="1" applyBorder="1" applyAlignment="1" applyProtection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3" borderId="6" xfId="4" applyFont="1" applyFill="1" applyBorder="1" applyAlignment="1" applyProtection="1">
      <alignment horizontal="center" vertical="center" wrapText="1"/>
    </xf>
    <xf numFmtId="0" fontId="10" fillId="3" borderId="7" xfId="4" applyFont="1" applyFill="1" applyBorder="1" applyAlignment="1" applyProtection="1">
      <alignment vertical="center" wrapText="1" shrinkToFit="1"/>
    </xf>
    <xf numFmtId="4" fontId="11" fillId="0" borderId="0" xfId="0" applyNumberFormat="1" applyFont="1" applyFill="1" applyBorder="1" applyAlignment="1">
      <alignment vertical="center"/>
    </xf>
    <xf numFmtId="0" fontId="7" fillId="4" borderId="6" xfId="4" applyFont="1" applyFill="1" applyBorder="1" applyAlignment="1" applyProtection="1">
      <alignment horizontal="center" vertical="center" wrapText="1"/>
    </xf>
    <xf numFmtId="0" fontId="7" fillId="4" borderId="8" xfId="4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2" borderId="6" xfId="4" applyFont="1" applyFill="1" applyBorder="1" applyAlignment="1" applyProtection="1">
      <alignment horizontal="center" vertical="center" wrapText="1"/>
    </xf>
    <xf numFmtId="0" fontId="12" fillId="0" borderId="6" xfId="4" applyFont="1" applyFill="1" applyBorder="1" applyAlignment="1" applyProtection="1">
      <alignment horizontal="left" vertical="center" wrapText="1" shrinkToFit="1"/>
    </xf>
    <xf numFmtId="4" fontId="11" fillId="0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2" fillId="2" borderId="8" xfId="4" applyFont="1" applyFill="1" applyBorder="1" applyAlignment="1" applyProtection="1">
      <alignment horizontal="center" vertical="center" wrapText="1"/>
    </xf>
    <xf numFmtId="0" fontId="10" fillId="2" borderId="10" xfId="4" applyFont="1" applyFill="1" applyBorder="1" applyAlignment="1" applyProtection="1">
      <alignment horizontal="right" vertical="center" wrapText="1" shrinkToFit="1"/>
    </xf>
    <xf numFmtId="4" fontId="13" fillId="0" borderId="11" xfId="0" applyNumberFormat="1" applyFont="1" applyFill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0" fontId="12" fillId="2" borderId="6" xfId="4" applyFont="1" applyFill="1" applyBorder="1" applyAlignment="1" applyProtection="1">
      <alignment horizontal="left" vertical="center" wrapText="1" shrinkToFit="1"/>
    </xf>
    <xf numFmtId="4" fontId="8" fillId="0" borderId="11" xfId="0" applyNumberFormat="1" applyFont="1" applyFill="1" applyBorder="1" applyAlignment="1">
      <alignment vertical="center"/>
    </xf>
    <xf numFmtId="0" fontId="7" fillId="4" borderId="8" xfId="4" applyFont="1" applyFill="1" applyBorder="1" applyAlignment="1" applyProtection="1">
      <alignment vertical="center" wrapText="1" shrinkToFit="1"/>
    </xf>
    <xf numFmtId="0" fontId="12" fillId="0" borderId="6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vertical="center" wrapText="1" shrinkToFit="1"/>
    </xf>
    <xf numFmtId="4" fontId="11" fillId="0" borderId="6" xfId="0" applyNumberFormat="1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7" fillId="4" borderId="6" xfId="4" applyFont="1" applyFill="1" applyBorder="1" applyAlignment="1" applyProtection="1">
      <alignment horizontal="left" vertical="center" wrapText="1" shrinkToFit="1"/>
    </xf>
    <xf numFmtId="164" fontId="11" fillId="0" borderId="6" xfId="1" applyNumberFormat="1" applyFont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2" fillId="2" borderId="12" xfId="4" applyFont="1" applyFill="1" applyBorder="1" applyAlignment="1" applyProtection="1">
      <alignment horizontal="left" vertical="center" wrapText="1" shrinkToFit="1"/>
    </xf>
    <xf numFmtId="4" fontId="11" fillId="0" borderId="13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12" fillId="2" borderId="0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right" vertical="center" wrapText="1" shrinkToFit="1"/>
    </xf>
    <xf numFmtId="4" fontId="15" fillId="4" borderId="11" xfId="0" applyNumberFormat="1" applyFont="1" applyFill="1" applyBorder="1" applyAlignment="1">
      <alignment vertical="center"/>
    </xf>
    <xf numFmtId="2" fontId="14" fillId="4" borderId="11" xfId="0" applyNumberFormat="1" applyFont="1" applyFill="1" applyBorder="1" applyAlignment="1">
      <alignment vertical="center"/>
    </xf>
    <xf numFmtId="0" fontId="7" fillId="2" borderId="6" xfId="3" applyFont="1" applyFill="1" applyBorder="1" applyAlignment="1" applyProtection="1">
      <alignment horizontal="center" vertical="center"/>
    </xf>
    <xf numFmtId="41" fontId="7" fillId="2" borderId="8" xfId="3" applyNumberFormat="1" applyFont="1" applyFill="1" applyBorder="1" applyAlignment="1" applyProtection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3" borderId="6" xfId="4" applyFont="1" applyFill="1" applyBorder="1" applyAlignment="1" applyProtection="1">
      <alignment vertical="center" wrapText="1" shrinkToFit="1"/>
    </xf>
    <xf numFmtId="0" fontId="7" fillId="4" borderId="6" xfId="4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7" fillId="4" borderId="6" xfId="4" applyFont="1" applyFill="1" applyBorder="1" applyAlignment="1" applyProtection="1">
      <alignment vertical="center" wrapText="1" shrinkToFit="1"/>
    </xf>
    <xf numFmtId="4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0" fontId="7" fillId="4" borderId="8" xfId="4" applyFont="1" applyFill="1" applyBorder="1" applyAlignment="1" applyProtection="1">
      <alignment horizontal="left" vertical="center" wrapText="1" shrinkToFit="1"/>
    </xf>
    <xf numFmtId="2" fontId="5" fillId="0" borderId="6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2" fillId="0" borderId="10" xfId="4" applyFont="1" applyFill="1" applyBorder="1" applyAlignment="1" applyProtection="1">
      <alignment horizontal="left" vertical="center" wrapText="1" shrinkToFit="1"/>
    </xf>
    <xf numFmtId="2" fontId="5" fillId="0" borderId="9" xfId="0" applyNumberFormat="1" applyFont="1" applyFill="1" applyBorder="1" applyAlignment="1">
      <alignment vertical="center"/>
    </xf>
    <xf numFmtId="0" fontId="10" fillId="0" borderId="10" xfId="4" applyFont="1" applyFill="1" applyBorder="1" applyAlignment="1" applyProtection="1">
      <alignment horizontal="right" vertical="center" wrapText="1" shrinkToFit="1"/>
    </xf>
    <xf numFmtId="2" fontId="14" fillId="0" borderId="11" xfId="0" applyNumberFormat="1" applyFont="1" applyFill="1" applyBorder="1" applyAlignment="1">
      <alignment vertical="center"/>
    </xf>
    <xf numFmtId="0" fontId="12" fillId="0" borderId="12" xfId="4" applyFont="1" applyFill="1" applyBorder="1" applyAlignment="1" applyProtection="1">
      <alignment horizontal="left" vertical="center" wrapText="1" shrinkToFit="1"/>
    </xf>
    <xf numFmtId="0" fontId="7" fillId="4" borderId="6" xfId="4" applyFont="1" applyFill="1" applyBorder="1" applyAlignment="1" applyProtection="1">
      <alignment vertical="center" wrapText="1"/>
    </xf>
    <xf numFmtId="0" fontId="7" fillId="4" borderId="8" xfId="4" applyFont="1" applyFill="1" applyBorder="1" applyAlignment="1" applyProtection="1">
      <alignment vertical="center" wrapText="1"/>
    </xf>
    <xf numFmtId="0" fontId="7" fillId="4" borderId="12" xfId="4" applyFont="1" applyFill="1" applyBorder="1" applyAlignment="1" applyProtection="1">
      <alignment horizontal="left" vertical="center" wrapText="1" shrinkToFit="1"/>
    </xf>
    <xf numFmtId="4" fontId="8" fillId="0" borderId="5" xfId="0" applyNumberFormat="1" applyFont="1" applyFill="1" applyBorder="1" applyAlignment="1">
      <alignment vertical="center"/>
    </xf>
    <xf numFmtId="0" fontId="12" fillId="4" borderId="6" xfId="4" applyFont="1" applyFill="1" applyBorder="1" applyAlignment="1" applyProtection="1">
      <alignment horizontal="center" vertical="center" wrapText="1"/>
    </xf>
    <xf numFmtId="0" fontId="12" fillId="4" borderId="12" xfId="4" applyFont="1" applyFill="1" applyBorder="1" applyAlignment="1" applyProtection="1">
      <alignment horizontal="left" vertical="center" wrapText="1" shrinkToFit="1"/>
    </xf>
    <xf numFmtId="4" fontId="8" fillId="4" borderId="11" xfId="0" applyNumberFormat="1" applyFont="1" applyFill="1" applyBorder="1" applyAlignment="1">
      <alignment vertical="center"/>
    </xf>
    <xf numFmtId="0" fontId="7" fillId="4" borderId="6" xfId="4" applyFont="1" applyFill="1" applyBorder="1" applyAlignment="1" applyProtection="1">
      <alignment horizontal="center" vertical="center" wrapText="1" shrinkToFit="1"/>
    </xf>
    <xf numFmtId="0" fontId="10" fillId="0" borderId="8" xfId="4" applyFont="1" applyFill="1" applyBorder="1" applyAlignment="1" applyProtection="1">
      <alignment horizontal="right" vertical="center" wrapText="1" shrinkToFit="1"/>
    </xf>
    <xf numFmtId="4" fontId="11" fillId="0" borderId="5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12" fillId="0" borderId="6" xfId="4" applyFont="1" applyFill="1" applyBorder="1" applyAlignment="1" applyProtection="1">
      <alignment horizontal="center" vertical="center" wrapText="1" shrinkToFit="1"/>
    </xf>
    <xf numFmtId="0" fontId="12" fillId="0" borderId="8" xfId="4" applyFont="1" applyFill="1" applyBorder="1" applyAlignment="1" applyProtection="1">
      <alignment horizontal="left" vertical="center" wrapText="1" shrinkToFit="1"/>
    </xf>
    <xf numFmtId="4" fontId="11" fillId="0" borderId="8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10" fillId="3" borderId="6" xfId="4" applyFont="1" applyFill="1" applyBorder="1" applyAlignment="1" applyProtection="1">
      <alignment horizontal="center" vertical="center" wrapText="1" shrinkToFit="1"/>
    </xf>
    <xf numFmtId="0" fontId="10" fillId="3" borderId="6" xfId="4" applyFont="1" applyFill="1" applyBorder="1" applyAlignment="1" applyProtection="1">
      <alignment horizontal="left" vertical="center" wrapText="1" shrinkToFit="1"/>
    </xf>
    <xf numFmtId="0" fontId="12" fillId="2" borderId="6" xfId="4" applyFont="1" applyFill="1" applyBorder="1" applyAlignment="1" applyProtection="1">
      <alignment horizontal="center" vertical="center" wrapText="1" shrinkToFit="1"/>
    </xf>
    <xf numFmtId="2" fontId="9" fillId="0" borderId="11" xfId="0" applyNumberFormat="1" applyFont="1" applyBorder="1" applyAlignment="1">
      <alignment vertical="center"/>
    </xf>
    <xf numFmtId="0" fontId="16" fillId="4" borderId="15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right" vertical="center"/>
    </xf>
    <xf numFmtId="3" fontId="16" fillId="4" borderId="2" xfId="0" applyNumberFormat="1" applyFont="1" applyFill="1" applyBorder="1" applyAlignment="1">
      <alignment horizontal="right" vertical="center"/>
    </xf>
    <xf numFmtId="2" fontId="17" fillId="4" borderId="11" xfId="0" applyNumberFormat="1" applyFont="1" applyFill="1" applyBorder="1" applyAlignment="1">
      <alignment vertical="center"/>
    </xf>
    <xf numFmtId="43" fontId="5" fillId="0" borderId="0" xfId="1" applyFont="1" applyAlignment="1">
      <alignment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2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5">
    <cellStyle name="Celda vinculada" xfId="2" builtinId="24"/>
    <cellStyle name="Millares" xfId="1" builtinId="3"/>
    <cellStyle name="Normal" xfId="0" builtinId="0"/>
    <cellStyle name="Normal 2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chivos%20utilizados%202022/Nominas/Presupue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22"/>
      <sheetName val="NOMINA QUINCENAL"/>
      <sheetName val="Nomina 15a. IPEJAL"/>
      <sheetName val="Aguinaldo"/>
      <sheetName val="prestaciones"/>
      <sheetName val="PRESUPUESTO 2023 Anexo 1"/>
      <sheetName val="iNGRESOS 2023 Anexo 2"/>
      <sheetName val="Gto operativo"/>
      <sheetName val="Hoja9"/>
      <sheetName val="ANEXO 4 PREST"/>
      <sheetName val="ANEXO 3 Nom Quinc"/>
    </sheetNames>
    <sheetDataSet>
      <sheetData sheetId="0">
        <row r="28">
          <cell r="I28">
            <v>535662</v>
          </cell>
        </row>
        <row r="29">
          <cell r="I29">
            <v>295315.20000000001</v>
          </cell>
        </row>
      </sheetData>
      <sheetData sheetId="1">
        <row r="36">
          <cell r="J36">
            <v>6421.32</v>
          </cell>
        </row>
      </sheetData>
      <sheetData sheetId="2">
        <row r="16">
          <cell r="I16">
            <v>93740.85</v>
          </cell>
        </row>
        <row r="17">
          <cell r="I17">
            <v>16069.86</v>
          </cell>
        </row>
      </sheetData>
      <sheetData sheetId="3">
        <row r="13">
          <cell r="G13">
            <v>75289.5</v>
          </cell>
        </row>
      </sheetData>
      <sheetData sheetId="4">
        <row r="8">
          <cell r="E8">
            <v>7528.95</v>
          </cell>
        </row>
        <row r="15">
          <cell r="E15">
            <v>8294.25</v>
          </cell>
        </row>
        <row r="22">
          <cell r="M22">
            <v>6082.4500000000007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Normal="100" workbookViewId="0">
      <selection activeCell="B22" sqref="B22"/>
    </sheetView>
  </sheetViews>
  <sheetFormatPr baseColWidth="10" defaultColWidth="11.42578125" defaultRowHeight="12" x14ac:dyDescent="0.25"/>
  <cols>
    <col min="1" max="1" width="7.5703125" style="1" bestFit="1" customWidth="1"/>
    <col min="2" max="2" width="65.140625" style="1" customWidth="1"/>
    <col min="3" max="3" width="13.85546875" style="90" customWidth="1"/>
    <col min="4" max="4" width="9.140625" style="1" customWidth="1"/>
    <col min="5" max="16384" width="11.42578125" style="1"/>
  </cols>
  <sheetData>
    <row r="1" spans="1:5" ht="19.5" thickBot="1" x14ac:dyDescent="0.3">
      <c r="A1" s="94" t="s">
        <v>0</v>
      </c>
      <c r="B1" s="95"/>
      <c r="C1" s="95"/>
      <c r="D1" s="96"/>
    </row>
    <row r="2" spans="1:5" ht="19.5" thickBot="1" x14ac:dyDescent="0.3">
      <c r="A2" s="94" t="s">
        <v>1</v>
      </c>
      <c r="B2" s="95"/>
      <c r="C2" s="95"/>
      <c r="D2" s="96"/>
    </row>
    <row r="3" spans="1:5" ht="15.75" thickBot="1" x14ac:dyDescent="0.3">
      <c r="A3" s="97" t="s">
        <v>2</v>
      </c>
      <c r="B3" s="98"/>
      <c r="C3" s="98"/>
      <c r="D3" s="99"/>
    </row>
    <row r="4" spans="1:5" x14ac:dyDescent="0.25">
      <c r="A4" s="2" t="s">
        <v>3</v>
      </c>
      <c r="B4" s="3" t="s">
        <v>4</v>
      </c>
      <c r="C4" s="4" t="s">
        <v>5</v>
      </c>
      <c r="D4" s="5" t="s">
        <v>6</v>
      </c>
    </row>
    <row r="5" spans="1:5" x14ac:dyDescent="0.25">
      <c r="A5" s="6">
        <v>1000</v>
      </c>
      <c r="B5" s="7" t="s">
        <v>7</v>
      </c>
      <c r="C5" s="8"/>
    </row>
    <row r="6" spans="1:5" x14ac:dyDescent="0.25">
      <c r="A6" s="9">
        <v>1100</v>
      </c>
      <c r="B6" s="10" t="s">
        <v>8</v>
      </c>
      <c r="C6" s="8"/>
      <c r="D6" s="11"/>
      <c r="E6" s="11"/>
    </row>
    <row r="7" spans="1:5" x14ac:dyDescent="0.25">
      <c r="A7" s="9">
        <v>1130</v>
      </c>
      <c r="B7" s="10" t="s">
        <v>9</v>
      </c>
      <c r="C7" s="8"/>
      <c r="D7" s="11"/>
      <c r="E7" s="11"/>
    </row>
    <row r="8" spans="1:5" ht="12.75" thickBot="1" x14ac:dyDescent="0.3">
      <c r="A8" s="12">
        <v>1131</v>
      </c>
      <c r="B8" s="13" t="s">
        <v>10</v>
      </c>
      <c r="C8" s="14">
        <f>'[1]nomina 2022'!I28</f>
        <v>535662</v>
      </c>
      <c r="D8" s="15">
        <v>32.36</v>
      </c>
      <c r="E8" s="16"/>
    </row>
    <row r="9" spans="1:5" ht="12.75" thickBot="1" x14ac:dyDescent="0.3">
      <c r="A9" s="17"/>
      <c r="B9" s="18" t="s">
        <v>11</v>
      </c>
      <c r="C9" s="19">
        <f>C8</f>
        <v>535662</v>
      </c>
      <c r="D9" s="20">
        <f>C9*100/C141</f>
        <v>32.35792801735586</v>
      </c>
      <c r="E9" s="16"/>
    </row>
    <row r="10" spans="1:5" x14ac:dyDescent="0.25">
      <c r="A10" s="9">
        <v>1200</v>
      </c>
      <c r="B10" s="10" t="s">
        <v>12</v>
      </c>
      <c r="C10" s="8"/>
      <c r="E10" s="16"/>
    </row>
    <row r="11" spans="1:5" x14ac:dyDescent="0.25">
      <c r="A11" s="9">
        <v>1210</v>
      </c>
      <c r="B11" s="10" t="s">
        <v>13</v>
      </c>
      <c r="C11" s="8"/>
      <c r="E11" s="16"/>
    </row>
    <row r="12" spans="1:5" ht="12.75" thickBot="1" x14ac:dyDescent="0.3">
      <c r="A12" s="12">
        <v>1211</v>
      </c>
      <c r="B12" s="21" t="s">
        <v>14</v>
      </c>
      <c r="C12" s="14">
        <f>'[1]nomina 2022'!I29</f>
        <v>295315.20000000001</v>
      </c>
      <c r="D12" s="15">
        <v>17.84</v>
      </c>
      <c r="E12" s="16"/>
    </row>
    <row r="13" spans="1:5" ht="12.75" thickBot="1" x14ac:dyDescent="0.3">
      <c r="A13" s="17"/>
      <c r="B13" s="18" t="s">
        <v>11</v>
      </c>
      <c r="C13" s="22">
        <f>SUM(C12:C12)</f>
        <v>295315.20000000001</v>
      </c>
      <c r="D13" s="20">
        <f>C13*100/C141</f>
        <v>17.839212010616862</v>
      </c>
      <c r="E13" s="16"/>
    </row>
    <row r="14" spans="1:5" x14ac:dyDescent="0.25">
      <c r="A14" s="9">
        <v>1300</v>
      </c>
      <c r="B14" s="23" t="s">
        <v>15</v>
      </c>
      <c r="C14" s="8"/>
      <c r="E14" s="16"/>
    </row>
    <row r="15" spans="1:5" x14ac:dyDescent="0.25">
      <c r="A15" s="9">
        <v>1310</v>
      </c>
      <c r="B15" s="23" t="s">
        <v>16</v>
      </c>
      <c r="C15" s="8"/>
      <c r="E15" s="16"/>
    </row>
    <row r="16" spans="1:5" x14ac:dyDescent="0.25">
      <c r="A16" s="24">
        <v>1311</v>
      </c>
      <c r="B16" s="25" t="s">
        <v>17</v>
      </c>
      <c r="C16" s="26">
        <f>'[1]NOMINA QUINCENAL'!J36</f>
        <v>6421.32</v>
      </c>
      <c r="D16" s="27">
        <f>C16*100/C141</f>
        <v>0.38789499784641718</v>
      </c>
      <c r="E16" s="16"/>
    </row>
    <row r="17" spans="1:5" x14ac:dyDescent="0.25">
      <c r="A17" s="9">
        <v>1320</v>
      </c>
      <c r="B17" s="28" t="s">
        <v>18</v>
      </c>
      <c r="C17" s="26"/>
      <c r="E17" s="16"/>
    </row>
    <row r="18" spans="1:5" x14ac:dyDescent="0.25">
      <c r="A18" s="12">
        <v>1321</v>
      </c>
      <c r="B18" s="13" t="s">
        <v>19</v>
      </c>
      <c r="C18" s="29">
        <f>[1]prestaciones!E8</f>
        <v>7528.95</v>
      </c>
      <c r="D18" s="27">
        <f>C18*100/C141</f>
        <v>0.45480400354378581</v>
      </c>
      <c r="E18" s="16"/>
    </row>
    <row r="19" spans="1:5" x14ac:dyDescent="0.25">
      <c r="A19" s="9">
        <v>1340</v>
      </c>
      <c r="B19" s="28" t="s">
        <v>20</v>
      </c>
      <c r="C19" s="26"/>
      <c r="E19" s="16"/>
    </row>
    <row r="20" spans="1:5" x14ac:dyDescent="0.25">
      <c r="A20" s="12">
        <v>1342</v>
      </c>
      <c r="B20" s="13" t="s">
        <v>21</v>
      </c>
      <c r="C20" s="30">
        <f>[1]Aguinaldo!G13</f>
        <v>75289.5</v>
      </c>
      <c r="D20" s="27">
        <f>C20*100/C141</f>
        <v>4.5480400354378583</v>
      </c>
      <c r="E20" s="16"/>
    </row>
    <row r="21" spans="1:5" x14ac:dyDescent="0.25">
      <c r="A21" s="12">
        <v>1343</v>
      </c>
      <c r="B21" s="13" t="s">
        <v>22</v>
      </c>
      <c r="C21" s="30">
        <v>1000</v>
      </c>
      <c r="D21" s="27">
        <f>C21*100/C141</f>
        <v>6.040736139086935E-2</v>
      </c>
      <c r="E21" s="16"/>
    </row>
    <row r="22" spans="1:5" x14ac:dyDescent="0.25">
      <c r="A22" s="12">
        <v>1344</v>
      </c>
      <c r="B22" s="13" t="s">
        <v>23</v>
      </c>
      <c r="C22" s="30">
        <f>[1]prestaciones!M22</f>
        <v>6082.4500000000007</v>
      </c>
      <c r="D22" s="27">
        <f>C22*100/C141</f>
        <v>0.36742475529189333</v>
      </c>
      <c r="E22" s="16"/>
    </row>
    <row r="23" spans="1:5" ht="12.75" thickBot="1" x14ac:dyDescent="0.3">
      <c r="A23" s="12">
        <v>1345</v>
      </c>
      <c r="B23" s="31" t="s">
        <v>24</v>
      </c>
      <c r="C23" s="32">
        <f>[1]prestaciones!E15</f>
        <v>8294.25</v>
      </c>
      <c r="D23" s="33">
        <f>C23*100/C141</f>
        <v>0.50103375721621812</v>
      </c>
      <c r="E23" s="16"/>
    </row>
    <row r="24" spans="1:5" ht="12.75" thickBot="1" x14ac:dyDescent="0.3">
      <c r="A24" s="17"/>
      <c r="B24" s="18" t="s">
        <v>11</v>
      </c>
      <c r="C24" s="22">
        <f>SUM(C16:C23)</f>
        <v>104616.47</v>
      </c>
      <c r="D24" s="20">
        <f>SUM(D16:D23)</f>
        <v>6.3196049107270431</v>
      </c>
      <c r="E24" s="16"/>
    </row>
    <row r="25" spans="1:5" x14ac:dyDescent="0.25">
      <c r="A25" s="9">
        <v>1400</v>
      </c>
      <c r="B25" s="10" t="s">
        <v>25</v>
      </c>
      <c r="C25" s="8"/>
      <c r="E25" s="16"/>
    </row>
    <row r="26" spans="1:5" x14ac:dyDescent="0.25">
      <c r="A26" s="9">
        <v>1410</v>
      </c>
      <c r="B26" s="10" t="s">
        <v>26</v>
      </c>
      <c r="C26" s="8"/>
      <c r="E26" s="16"/>
    </row>
    <row r="27" spans="1:5" x14ac:dyDescent="0.25">
      <c r="A27" s="12">
        <v>1411</v>
      </c>
      <c r="B27" s="21" t="s">
        <v>27</v>
      </c>
      <c r="C27" s="26">
        <f>'[1]Nomina 15a. IPEJAL'!I16</f>
        <v>93740.85</v>
      </c>
      <c r="D27" s="27">
        <f>C27*100/C141</f>
        <v>5.6626374030372757</v>
      </c>
      <c r="E27" s="16"/>
    </row>
    <row r="28" spans="1:5" x14ac:dyDescent="0.25">
      <c r="A28" s="12">
        <v>1411</v>
      </c>
      <c r="B28" s="21" t="s">
        <v>28</v>
      </c>
      <c r="C28" s="26">
        <v>25000</v>
      </c>
      <c r="D28" s="27">
        <f>C28*100/C141</f>
        <v>1.5101840347717337</v>
      </c>
      <c r="E28" s="16"/>
    </row>
    <row r="29" spans="1:5" x14ac:dyDescent="0.25">
      <c r="A29" s="9">
        <v>1420</v>
      </c>
      <c r="B29" s="28" t="s">
        <v>29</v>
      </c>
      <c r="C29" s="26"/>
      <c r="D29" s="27"/>
      <c r="E29" s="16"/>
    </row>
    <row r="30" spans="1:5" ht="12.75" thickBot="1" x14ac:dyDescent="0.3">
      <c r="A30" s="12">
        <v>1421</v>
      </c>
      <c r="B30" s="21" t="s">
        <v>30</v>
      </c>
      <c r="C30" s="14">
        <f>'[1]Nomina 15a. IPEJAL'!I17</f>
        <v>16069.86</v>
      </c>
      <c r="D30" s="34">
        <f>C30*100/C141</f>
        <v>0.9707378405206758</v>
      </c>
      <c r="E30" s="16"/>
    </row>
    <row r="31" spans="1:5" ht="12.75" thickBot="1" x14ac:dyDescent="0.3">
      <c r="A31" s="17"/>
      <c r="B31" s="18" t="s">
        <v>11</v>
      </c>
      <c r="C31" s="22">
        <f>SUM(C27:C30)</f>
        <v>134810.71000000002</v>
      </c>
      <c r="D31" s="20">
        <f>SUM(D27:D30)</f>
        <v>8.1435592783296844</v>
      </c>
      <c r="E31" s="16"/>
    </row>
    <row r="32" spans="1:5" ht="12.75" thickBot="1" x14ac:dyDescent="0.3">
      <c r="A32" s="35"/>
      <c r="B32" s="36" t="s">
        <v>31</v>
      </c>
      <c r="C32" s="37">
        <f>C9+C13+C24+C31</f>
        <v>1070404.3799999999</v>
      </c>
      <c r="D32" s="38">
        <f>D9+D13+D24+D31</f>
        <v>64.660304217029449</v>
      </c>
      <c r="E32" s="16"/>
    </row>
    <row r="33" spans="1:8" ht="12.75" thickBot="1" x14ac:dyDescent="0.3">
      <c r="A33" s="39" t="s">
        <v>3</v>
      </c>
      <c r="B33" s="40" t="s">
        <v>4</v>
      </c>
      <c r="C33" s="41" t="s">
        <v>5</v>
      </c>
      <c r="D33" s="42" t="s">
        <v>6</v>
      </c>
    </row>
    <row r="34" spans="1:8" x14ac:dyDescent="0.25">
      <c r="A34" s="6">
        <v>2000</v>
      </c>
      <c r="B34" s="43" t="s">
        <v>32</v>
      </c>
      <c r="C34" s="8"/>
    </row>
    <row r="35" spans="1:8" x14ac:dyDescent="0.25">
      <c r="A35" s="9">
        <v>2100</v>
      </c>
      <c r="B35" s="44" t="s">
        <v>33</v>
      </c>
      <c r="C35" s="45"/>
      <c r="D35" s="11"/>
    </row>
    <row r="36" spans="1:8" x14ac:dyDescent="0.25">
      <c r="A36" s="9">
        <v>2110</v>
      </c>
      <c r="B36" s="28" t="s">
        <v>34</v>
      </c>
      <c r="C36" s="8"/>
    </row>
    <row r="37" spans="1:8" x14ac:dyDescent="0.25">
      <c r="A37" s="12">
        <v>2111</v>
      </c>
      <c r="B37" s="13" t="s">
        <v>35</v>
      </c>
      <c r="C37" s="26">
        <v>8000</v>
      </c>
      <c r="D37" s="27">
        <f>C37*100/C141</f>
        <v>0.4832588911269548</v>
      </c>
    </row>
    <row r="38" spans="1:8" x14ac:dyDescent="0.25">
      <c r="A38" s="9">
        <v>2150</v>
      </c>
      <c r="B38" s="28" t="s">
        <v>36</v>
      </c>
      <c r="C38" s="26"/>
    </row>
    <row r="39" spans="1:8" x14ac:dyDescent="0.25">
      <c r="A39" s="24">
        <v>2151</v>
      </c>
      <c r="B39" s="13" t="s">
        <v>37</v>
      </c>
      <c r="C39" s="26">
        <v>40000</v>
      </c>
      <c r="D39" s="27">
        <f>C39*100/C141</f>
        <v>2.4162944556347741</v>
      </c>
    </row>
    <row r="40" spans="1:8" x14ac:dyDescent="0.25">
      <c r="A40" s="9">
        <v>2160</v>
      </c>
      <c r="B40" s="28" t="s">
        <v>38</v>
      </c>
      <c r="C40" s="26"/>
    </row>
    <row r="41" spans="1:8" ht="12.75" thickBot="1" x14ac:dyDescent="0.3">
      <c r="A41" s="12">
        <v>2161</v>
      </c>
      <c r="B41" s="13" t="s">
        <v>39</v>
      </c>
      <c r="C41" s="14">
        <v>2000</v>
      </c>
      <c r="D41" s="34">
        <f>C41*100/C141</f>
        <v>0.1208147227817387</v>
      </c>
      <c r="H41" s="16"/>
    </row>
    <row r="42" spans="1:8" ht="12.75" thickBot="1" x14ac:dyDescent="0.3">
      <c r="A42" s="17"/>
      <c r="B42" s="18" t="s">
        <v>11</v>
      </c>
      <c r="C42" s="22">
        <f>C37+C39+C41</f>
        <v>50000</v>
      </c>
      <c r="D42" s="20">
        <f>SUM(D37:D41)</f>
        <v>3.0203680695434674</v>
      </c>
      <c r="E42" s="46"/>
    </row>
    <row r="43" spans="1:8" s="49" customFormat="1" x14ac:dyDescent="0.25">
      <c r="A43" s="9">
        <v>2200</v>
      </c>
      <c r="B43" s="47" t="s">
        <v>40</v>
      </c>
      <c r="C43" s="48"/>
    </row>
    <row r="44" spans="1:8" x14ac:dyDescent="0.25">
      <c r="A44" s="9">
        <v>2210</v>
      </c>
      <c r="B44" s="47" t="s">
        <v>41</v>
      </c>
      <c r="C44" s="48"/>
    </row>
    <row r="45" spans="1:8" x14ac:dyDescent="0.25">
      <c r="A45" s="12">
        <v>2211</v>
      </c>
      <c r="B45" s="21" t="s">
        <v>42</v>
      </c>
      <c r="C45" s="26">
        <v>15000</v>
      </c>
      <c r="D45" s="50">
        <f>C45*100/C141</f>
        <v>0.90611042086304028</v>
      </c>
    </row>
    <row r="46" spans="1:8" x14ac:dyDescent="0.25">
      <c r="A46" s="9">
        <v>2230</v>
      </c>
      <c r="B46" s="28" t="s">
        <v>43</v>
      </c>
      <c r="C46" s="26"/>
      <c r="D46" s="50"/>
    </row>
    <row r="47" spans="1:8" ht="12.75" thickBot="1" x14ac:dyDescent="0.3">
      <c r="A47" s="12">
        <v>2231</v>
      </c>
      <c r="B47" s="13" t="s">
        <v>44</v>
      </c>
      <c r="C47" s="14">
        <v>1000</v>
      </c>
      <c r="D47" s="51">
        <f>C47*100/C141</f>
        <v>6.040736139086935E-2</v>
      </c>
    </row>
    <row r="48" spans="1:8" ht="12.75" thickBot="1" x14ac:dyDescent="0.3">
      <c r="A48" s="17"/>
      <c r="B48" s="18" t="s">
        <v>11</v>
      </c>
      <c r="C48" s="22">
        <f>SUM(C45:C47)</f>
        <v>16000</v>
      </c>
      <c r="D48" s="52">
        <f>SUM(D45:D47)</f>
        <v>0.96651778225390961</v>
      </c>
    </row>
    <row r="49" spans="1:7" x14ac:dyDescent="0.25">
      <c r="A49" s="9">
        <v>2400</v>
      </c>
      <c r="B49" s="53" t="s">
        <v>45</v>
      </c>
      <c r="C49" s="48"/>
    </row>
    <row r="50" spans="1:7" x14ac:dyDescent="0.25">
      <c r="A50" s="9">
        <v>2460</v>
      </c>
      <c r="B50" s="53" t="s">
        <v>46</v>
      </c>
      <c r="C50" s="48"/>
    </row>
    <row r="51" spans="1:7" x14ac:dyDescent="0.25">
      <c r="A51" s="12">
        <v>2461</v>
      </c>
      <c r="B51" s="21" t="s">
        <v>47</v>
      </c>
      <c r="C51" s="26">
        <v>3000</v>
      </c>
      <c r="D51" s="27">
        <f>C51*100/C141</f>
        <v>0.18122208417260804</v>
      </c>
    </row>
    <row r="52" spans="1:7" x14ac:dyDescent="0.25">
      <c r="A52" s="9">
        <v>2480</v>
      </c>
      <c r="B52" s="28" t="s">
        <v>48</v>
      </c>
      <c r="C52" s="26"/>
      <c r="D52" s="27"/>
    </row>
    <row r="53" spans="1:7" x14ac:dyDescent="0.25">
      <c r="A53" s="12">
        <v>2481</v>
      </c>
      <c r="B53" s="21" t="s">
        <v>49</v>
      </c>
      <c r="C53" s="26">
        <v>17000</v>
      </c>
      <c r="D53" s="27">
        <f>C53*100/C141</f>
        <v>1.026925143644779</v>
      </c>
    </row>
    <row r="54" spans="1:7" s="49" customFormat="1" x14ac:dyDescent="0.25">
      <c r="A54" s="9">
        <v>2490</v>
      </c>
      <c r="B54" s="28" t="s">
        <v>50</v>
      </c>
      <c r="C54" s="26"/>
      <c r="D54" s="54"/>
    </row>
    <row r="55" spans="1:7" ht="12.75" thickBot="1" x14ac:dyDescent="0.3">
      <c r="A55" s="24">
        <v>2491</v>
      </c>
      <c r="B55" s="13" t="s">
        <v>51</v>
      </c>
      <c r="C55" s="14">
        <v>70000</v>
      </c>
      <c r="D55" s="34">
        <f>C55*100/C141</f>
        <v>4.2285152973608549</v>
      </c>
    </row>
    <row r="56" spans="1:7" ht="12.75" thickBot="1" x14ac:dyDescent="0.3">
      <c r="A56" s="17"/>
      <c r="B56" s="18" t="s">
        <v>11</v>
      </c>
      <c r="C56" s="22">
        <f>SUM(C51:C55)</f>
        <v>90000</v>
      </c>
      <c r="D56" s="20">
        <f>SUM(D51:D55)</f>
        <v>5.4366625251782423</v>
      </c>
    </row>
    <row r="57" spans="1:7" x14ac:dyDescent="0.25">
      <c r="A57" s="9">
        <v>2500</v>
      </c>
      <c r="B57" s="28" t="s">
        <v>52</v>
      </c>
      <c r="C57" s="55"/>
      <c r="D57" s="49"/>
    </row>
    <row r="58" spans="1:7" x14ac:dyDescent="0.25">
      <c r="A58" s="9">
        <v>2540</v>
      </c>
      <c r="B58" s="28" t="s">
        <v>53</v>
      </c>
      <c r="C58" s="55"/>
      <c r="D58" s="49"/>
    </row>
    <row r="59" spans="1:7" ht="12.75" thickBot="1" x14ac:dyDescent="0.3">
      <c r="A59" s="24">
        <v>2541</v>
      </c>
      <c r="B59" s="56" t="s">
        <v>54</v>
      </c>
      <c r="C59" s="14">
        <v>40000</v>
      </c>
      <c r="D59" s="57">
        <f>C59*100/C141</f>
        <v>2.4162944556347741</v>
      </c>
    </row>
    <row r="60" spans="1:7" ht="12.75" thickBot="1" x14ac:dyDescent="0.3">
      <c r="A60" s="24"/>
      <c r="B60" s="58" t="s">
        <v>11</v>
      </c>
      <c r="C60" s="22">
        <v>40000</v>
      </c>
      <c r="D60" s="59">
        <f>SUM(D59)</f>
        <v>2.4162944556347741</v>
      </c>
    </row>
    <row r="61" spans="1:7" x14ac:dyDescent="0.25">
      <c r="A61" s="17"/>
      <c r="B61" s="18"/>
      <c r="C61" s="55"/>
    </row>
    <row r="62" spans="1:7" x14ac:dyDescent="0.25">
      <c r="A62" s="9">
        <v>2600</v>
      </c>
      <c r="B62" s="44" t="s">
        <v>55</v>
      </c>
      <c r="C62" s="48"/>
    </row>
    <row r="63" spans="1:7" x14ac:dyDescent="0.25">
      <c r="A63" s="9">
        <v>2610</v>
      </c>
      <c r="B63" s="28" t="s">
        <v>56</v>
      </c>
      <c r="C63" s="8"/>
    </row>
    <row r="64" spans="1:7" ht="12.75" thickBot="1" x14ac:dyDescent="0.3">
      <c r="A64" s="12">
        <v>2611</v>
      </c>
      <c r="B64" s="60" t="s">
        <v>57</v>
      </c>
      <c r="C64" s="14">
        <v>35000</v>
      </c>
      <c r="D64" s="34">
        <f>C64*100/C141</f>
        <v>2.1142576486804274</v>
      </c>
      <c r="G64" s="16"/>
    </row>
    <row r="65" spans="1:5" ht="12.75" thickBot="1" x14ac:dyDescent="0.3">
      <c r="A65" s="17"/>
      <c r="B65" s="18" t="s">
        <v>11</v>
      </c>
      <c r="C65" s="22">
        <f>SUM(C64)</f>
        <v>35000</v>
      </c>
      <c r="D65" s="20">
        <f>SUM(D64)</f>
        <v>2.1142576486804274</v>
      </c>
    </row>
    <row r="66" spans="1:5" ht="24" x14ac:dyDescent="0.25">
      <c r="A66" s="9">
        <v>2700</v>
      </c>
      <c r="B66" s="61" t="s">
        <v>58</v>
      </c>
      <c r="C66" s="48"/>
    </row>
    <row r="67" spans="1:5" x14ac:dyDescent="0.25">
      <c r="A67" s="9">
        <v>2710</v>
      </c>
      <c r="B67" s="62" t="s">
        <v>59</v>
      </c>
      <c r="C67" s="48"/>
    </row>
    <row r="68" spans="1:5" x14ac:dyDescent="0.25">
      <c r="A68" s="12">
        <v>2711</v>
      </c>
      <c r="B68" s="13" t="s">
        <v>60</v>
      </c>
      <c r="C68" s="26">
        <v>6000</v>
      </c>
      <c r="D68" s="27">
        <f>C68*100/C141</f>
        <v>0.36244416834521609</v>
      </c>
    </row>
    <row r="69" spans="1:5" x14ac:dyDescent="0.25">
      <c r="A69" s="9">
        <v>2730</v>
      </c>
      <c r="B69" s="28" t="s">
        <v>61</v>
      </c>
      <c r="C69" s="26"/>
      <c r="D69" s="27"/>
    </row>
    <row r="70" spans="1:5" ht="12.75" thickBot="1" x14ac:dyDescent="0.3">
      <c r="A70" s="24">
        <v>2731</v>
      </c>
      <c r="B70" s="13" t="s">
        <v>62</v>
      </c>
      <c r="C70" s="14">
        <v>27000</v>
      </c>
      <c r="D70" s="34">
        <f>C70*100/C141</f>
        <v>1.6309987575534726</v>
      </c>
    </row>
    <row r="71" spans="1:5" ht="12.75" thickBot="1" x14ac:dyDescent="0.3">
      <c r="A71" s="12"/>
      <c r="B71" s="18" t="s">
        <v>11</v>
      </c>
      <c r="C71" s="22">
        <f>SUM(C68:C70)</f>
        <v>33000</v>
      </c>
      <c r="D71" s="20">
        <f>SUM(D68:D70)</f>
        <v>1.9934429258986888</v>
      </c>
    </row>
    <row r="72" spans="1:5" x14ac:dyDescent="0.25">
      <c r="A72" s="9">
        <v>2900</v>
      </c>
      <c r="B72" s="63" t="s">
        <v>63</v>
      </c>
      <c r="C72" s="64"/>
    </row>
    <row r="73" spans="1:5" x14ac:dyDescent="0.25">
      <c r="A73" s="9">
        <v>2910</v>
      </c>
      <c r="B73" s="63" t="s">
        <v>64</v>
      </c>
      <c r="C73" s="26"/>
    </row>
    <row r="74" spans="1:5" x14ac:dyDescent="0.25">
      <c r="A74" s="12">
        <v>2911</v>
      </c>
      <c r="B74" s="31" t="s">
        <v>65</v>
      </c>
      <c r="C74" s="26">
        <v>1500</v>
      </c>
      <c r="D74" s="27">
        <f>C74*100/C141</f>
        <v>9.0611042086304022E-2</v>
      </c>
    </row>
    <row r="75" spans="1:5" x14ac:dyDescent="0.25">
      <c r="A75" s="9">
        <v>2920</v>
      </c>
      <c r="B75" s="63" t="s">
        <v>66</v>
      </c>
      <c r="C75" s="26"/>
      <c r="D75" s="27"/>
    </row>
    <row r="76" spans="1:5" x14ac:dyDescent="0.25">
      <c r="A76" s="12">
        <v>2921</v>
      </c>
      <c r="B76" s="31" t="s">
        <v>67</v>
      </c>
      <c r="C76" s="26">
        <v>1000</v>
      </c>
      <c r="D76" s="27">
        <f>C76*100/C141</f>
        <v>6.040736139086935E-2</v>
      </c>
    </row>
    <row r="77" spans="1:5" x14ac:dyDescent="0.25">
      <c r="A77" s="65">
        <v>2960</v>
      </c>
      <c r="B77" s="66" t="s">
        <v>68</v>
      </c>
      <c r="C77" s="26"/>
      <c r="D77" s="27"/>
    </row>
    <row r="78" spans="1:5" ht="12.75" thickBot="1" x14ac:dyDescent="0.3">
      <c r="A78" s="12">
        <v>2961</v>
      </c>
      <c r="B78" s="31" t="s">
        <v>69</v>
      </c>
      <c r="C78" s="14">
        <v>5000</v>
      </c>
      <c r="D78" s="34">
        <f>C78*100/C141</f>
        <v>0.30203680695434676</v>
      </c>
    </row>
    <row r="79" spans="1:5" ht="12.75" thickBot="1" x14ac:dyDescent="0.3">
      <c r="A79" s="12"/>
      <c r="B79" s="18" t="s">
        <v>11</v>
      </c>
      <c r="C79" s="22">
        <f>SUM(C74:C78)</f>
        <v>7500</v>
      </c>
      <c r="D79" s="20">
        <f>SUM(D74:D78)</f>
        <v>0.45305521043152014</v>
      </c>
    </row>
    <row r="80" spans="1:5" ht="12.75" thickBot="1" x14ac:dyDescent="0.3">
      <c r="A80" s="17"/>
      <c r="B80" s="18" t="s">
        <v>70</v>
      </c>
      <c r="C80" s="67">
        <f>C42+C48+C56+C65+C71+C79+C60</f>
        <v>271500</v>
      </c>
      <c r="D80" s="38">
        <f>D42+D48+D56+D60+D65+D71+D79</f>
        <v>16.400598617621029</v>
      </c>
      <c r="E80" s="16"/>
    </row>
    <row r="81" spans="1:4" ht="12.75" thickBot="1" x14ac:dyDescent="0.3">
      <c r="A81" s="39" t="s">
        <v>3</v>
      </c>
      <c r="B81" s="40" t="s">
        <v>4</v>
      </c>
      <c r="C81" s="41" t="s">
        <v>5</v>
      </c>
      <c r="D81" s="42" t="s">
        <v>6</v>
      </c>
    </row>
    <row r="82" spans="1:4" x14ac:dyDescent="0.25">
      <c r="A82" s="6">
        <v>3000</v>
      </c>
      <c r="B82" s="43" t="s">
        <v>71</v>
      </c>
      <c r="C82" s="48"/>
    </row>
    <row r="83" spans="1:4" x14ac:dyDescent="0.25">
      <c r="A83" s="68">
        <v>3100</v>
      </c>
      <c r="B83" s="47" t="s">
        <v>72</v>
      </c>
      <c r="C83" s="48"/>
    </row>
    <row r="84" spans="1:4" x14ac:dyDescent="0.25">
      <c r="A84" s="9">
        <v>3110</v>
      </c>
      <c r="B84" s="28" t="s">
        <v>73</v>
      </c>
      <c r="C84" s="8"/>
    </row>
    <row r="85" spans="1:4" x14ac:dyDescent="0.25">
      <c r="A85" s="12">
        <v>3111</v>
      </c>
      <c r="B85" s="13" t="s">
        <v>74</v>
      </c>
      <c r="C85" s="26">
        <v>22000</v>
      </c>
      <c r="D85" s="27">
        <f>C85*100/C141</f>
        <v>1.3289619505991257</v>
      </c>
    </row>
    <row r="86" spans="1:4" x14ac:dyDescent="0.25">
      <c r="A86" s="9">
        <v>3140</v>
      </c>
      <c r="B86" s="28" t="s">
        <v>75</v>
      </c>
      <c r="C86" s="26"/>
      <c r="D86" s="27"/>
    </row>
    <row r="87" spans="1:4" x14ac:dyDescent="0.25">
      <c r="A87" s="12">
        <v>3141</v>
      </c>
      <c r="B87" s="13" t="s">
        <v>76</v>
      </c>
      <c r="C87" s="26">
        <v>4000</v>
      </c>
      <c r="D87" s="27">
        <f>C87*100/C141</f>
        <v>0.2416294455634774</v>
      </c>
    </row>
    <row r="88" spans="1:4" x14ac:dyDescent="0.25">
      <c r="A88" s="9">
        <v>3170</v>
      </c>
      <c r="B88" s="28" t="s">
        <v>77</v>
      </c>
      <c r="C88" s="26"/>
      <c r="D88" s="27"/>
    </row>
    <row r="89" spans="1:4" ht="12.75" thickBot="1" x14ac:dyDescent="0.3">
      <c r="A89" s="12">
        <v>3171</v>
      </c>
      <c r="B89" s="13" t="s">
        <v>78</v>
      </c>
      <c r="C89" s="14">
        <v>3000</v>
      </c>
      <c r="D89" s="34">
        <f>C89*100/C141</f>
        <v>0.18122208417260804</v>
      </c>
    </row>
    <row r="90" spans="1:4" ht="12.75" thickBot="1" x14ac:dyDescent="0.3">
      <c r="A90" s="12"/>
      <c r="B90" s="69" t="s">
        <v>11</v>
      </c>
      <c r="C90" s="22">
        <f>SUM(C85:C89)</f>
        <v>29000</v>
      </c>
      <c r="D90" s="20">
        <f>SUM(D85:D89)</f>
        <v>1.751813480335211</v>
      </c>
    </row>
    <row r="91" spans="1:4" x14ac:dyDescent="0.25">
      <c r="A91" s="9">
        <v>3200</v>
      </c>
      <c r="B91" s="28" t="s">
        <v>79</v>
      </c>
      <c r="C91" s="64"/>
    </row>
    <row r="92" spans="1:4" x14ac:dyDescent="0.25">
      <c r="A92" s="9">
        <v>3230</v>
      </c>
      <c r="B92" s="28" t="s">
        <v>80</v>
      </c>
      <c r="C92" s="26"/>
    </row>
    <row r="93" spans="1:4" x14ac:dyDescent="0.25">
      <c r="A93" s="12">
        <v>3231</v>
      </c>
      <c r="B93" s="13" t="s">
        <v>81</v>
      </c>
      <c r="C93" s="26">
        <v>15000</v>
      </c>
      <c r="D93" s="27">
        <f>C93*100/C141</f>
        <v>0.90611042086304028</v>
      </c>
    </row>
    <row r="94" spans="1:4" x14ac:dyDescent="0.25">
      <c r="A94" s="9">
        <v>3250</v>
      </c>
      <c r="B94" s="28" t="s">
        <v>82</v>
      </c>
      <c r="C94" s="26"/>
      <c r="D94" s="27"/>
    </row>
    <row r="95" spans="1:4" x14ac:dyDescent="0.25">
      <c r="A95" s="12">
        <v>3251</v>
      </c>
      <c r="B95" s="13" t="s">
        <v>83</v>
      </c>
      <c r="C95" s="26">
        <v>6000</v>
      </c>
      <c r="D95" s="27">
        <f>C95*100/C141</f>
        <v>0.36244416834521609</v>
      </c>
    </row>
    <row r="96" spans="1:4" x14ac:dyDescent="0.25">
      <c r="A96" s="9">
        <v>3270</v>
      </c>
      <c r="B96" s="28" t="s">
        <v>84</v>
      </c>
      <c r="C96" s="26"/>
      <c r="D96" s="27"/>
    </row>
    <row r="97" spans="1:8" ht="12.75" thickBot="1" x14ac:dyDescent="0.3">
      <c r="A97" s="12">
        <v>3271</v>
      </c>
      <c r="B97" s="13" t="s">
        <v>85</v>
      </c>
      <c r="C97" s="14">
        <v>13650</v>
      </c>
      <c r="D97" s="34">
        <f>C97*100/C141</f>
        <v>0.82456048298536666</v>
      </c>
    </row>
    <row r="98" spans="1:8" ht="12.75" thickBot="1" x14ac:dyDescent="0.3">
      <c r="A98" s="12"/>
      <c r="B98" s="69" t="s">
        <v>11</v>
      </c>
      <c r="C98" s="22">
        <f>SUM(C92:C97)</f>
        <v>34650</v>
      </c>
      <c r="D98" s="20">
        <f>SUM(D93:D97)</f>
        <v>2.0931150721936231</v>
      </c>
      <c r="H98" s="16"/>
    </row>
    <row r="99" spans="1:8" x14ac:dyDescent="0.25">
      <c r="A99" s="9">
        <v>3300</v>
      </c>
      <c r="B99" s="28" t="s">
        <v>86</v>
      </c>
      <c r="C99" s="55"/>
    </row>
    <row r="100" spans="1:8" ht="24" x14ac:dyDescent="0.25">
      <c r="A100" s="9">
        <v>3320</v>
      </c>
      <c r="B100" s="28" t="s">
        <v>87</v>
      </c>
      <c r="C100" s="55"/>
    </row>
    <row r="101" spans="1:8" x14ac:dyDescent="0.25">
      <c r="A101" s="24">
        <v>3321</v>
      </c>
      <c r="B101" s="13" t="s">
        <v>88</v>
      </c>
      <c r="C101" s="26">
        <v>50000</v>
      </c>
      <c r="D101" s="27">
        <f>C101*100/C141</f>
        <v>3.0203680695434674</v>
      </c>
    </row>
    <row r="102" spans="1:8" x14ac:dyDescent="0.25">
      <c r="A102" s="9">
        <v>3360</v>
      </c>
      <c r="B102" s="28" t="s">
        <v>89</v>
      </c>
      <c r="C102" s="26"/>
      <c r="D102" s="27"/>
    </row>
    <row r="103" spans="1:8" x14ac:dyDescent="0.25">
      <c r="A103" s="12">
        <v>3361</v>
      </c>
      <c r="B103" s="13" t="s">
        <v>90</v>
      </c>
      <c r="C103" s="26">
        <v>2000</v>
      </c>
      <c r="D103" s="27">
        <f>C103*100/C141</f>
        <v>0.1208147227817387</v>
      </c>
    </row>
    <row r="104" spans="1:8" x14ac:dyDescent="0.25">
      <c r="A104" s="9">
        <v>3390</v>
      </c>
      <c r="B104" s="28" t="s">
        <v>91</v>
      </c>
      <c r="C104" s="26"/>
      <c r="D104" s="27"/>
    </row>
    <row r="105" spans="1:8" ht="12.75" thickBot="1" x14ac:dyDescent="0.3">
      <c r="A105" s="12">
        <v>3391</v>
      </c>
      <c r="B105" s="13" t="s">
        <v>92</v>
      </c>
      <c r="C105" s="14">
        <v>20000</v>
      </c>
      <c r="D105" s="34">
        <f>C105*100/C141</f>
        <v>1.208147227817387</v>
      </c>
    </row>
    <row r="106" spans="1:8" ht="12.75" thickBot="1" x14ac:dyDescent="0.3">
      <c r="A106" s="12"/>
      <c r="B106" s="69" t="s">
        <v>11</v>
      </c>
      <c r="C106" s="22">
        <f>SUM(C101:C105)</f>
        <v>72000</v>
      </c>
      <c r="D106" s="20">
        <f>SUM(D101:D105)</f>
        <v>4.3493300201425935</v>
      </c>
    </row>
    <row r="107" spans="1:8" x14ac:dyDescent="0.25">
      <c r="A107" s="9">
        <v>3400</v>
      </c>
      <c r="B107" s="28" t="s">
        <v>93</v>
      </c>
      <c r="C107" s="70"/>
    </row>
    <row r="108" spans="1:8" x14ac:dyDescent="0.25">
      <c r="A108" s="9">
        <v>3440</v>
      </c>
      <c r="B108" s="28" t="s">
        <v>94</v>
      </c>
      <c r="C108" s="26"/>
    </row>
    <row r="109" spans="1:8" ht="12.75" thickBot="1" x14ac:dyDescent="0.3">
      <c r="A109" s="12">
        <v>3441</v>
      </c>
      <c r="B109" s="13" t="s">
        <v>95</v>
      </c>
      <c r="C109" s="14">
        <v>4800</v>
      </c>
      <c r="D109" s="34">
        <f>C109*100/C141</f>
        <v>0.2899553346761729</v>
      </c>
    </row>
    <row r="110" spans="1:8" ht="12.75" thickBot="1" x14ac:dyDescent="0.3">
      <c r="A110" s="12"/>
      <c r="B110" s="69" t="s">
        <v>11</v>
      </c>
      <c r="C110" s="22">
        <v>4800</v>
      </c>
      <c r="D110" s="20">
        <f>C110*100/C141</f>
        <v>0.2899553346761729</v>
      </c>
    </row>
    <row r="111" spans="1:8" x14ac:dyDescent="0.25">
      <c r="A111" s="9">
        <v>3500</v>
      </c>
      <c r="B111" s="28" t="s">
        <v>96</v>
      </c>
      <c r="C111" s="70"/>
    </row>
    <row r="112" spans="1:8" x14ac:dyDescent="0.25">
      <c r="A112" s="9">
        <v>3550</v>
      </c>
      <c r="B112" s="28" t="s">
        <v>97</v>
      </c>
      <c r="C112" s="26"/>
    </row>
    <row r="113" spans="1:4" ht="12.75" thickBot="1" x14ac:dyDescent="0.3">
      <c r="A113" s="12">
        <v>3551</v>
      </c>
      <c r="B113" s="13" t="s">
        <v>98</v>
      </c>
      <c r="C113" s="71">
        <v>7500</v>
      </c>
      <c r="D113" s="34">
        <f>C113*100/C141</f>
        <v>0.45305521043152014</v>
      </c>
    </row>
    <row r="114" spans="1:4" ht="12.75" thickBot="1" x14ac:dyDescent="0.3">
      <c r="A114" s="12"/>
      <c r="B114" s="69" t="s">
        <v>11</v>
      </c>
      <c r="C114" s="72">
        <v>7500</v>
      </c>
      <c r="D114" s="20">
        <f>C114*100/C141</f>
        <v>0.45305521043152014</v>
      </c>
    </row>
    <row r="115" spans="1:4" ht="24" x14ac:dyDescent="0.25">
      <c r="A115" s="9">
        <v>3660</v>
      </c>
      <c r="B115" s="63" t="s">
        <v>99</v>
      </c>
      <c r="C115" s="70"/>
    </row>
    <row r="116" spans="1:4" ht="12.75" thickBot="1" x14ac:dyDescent="0.3">
      <c r="A116" s="12">
        <v>3661</v>
      </c>
      <c r="B116" s="31" t="s">
        <v>100</v>
      </c>
      <c r="C116" s="71">
        <v>84000</v>
      </c>
      <c r="D116" s="34">
        <f>C116*100/C141</f>
        <v>5.0742183568330255</v>
      </c>
    </row>
    <row r="117" spans="1:4" ht="12.75" thickBot="1" x14ac:dyDescent="0.3">
      <c r="A117" s="12"/>
      <c r="B117" s="18" t="s">
        <v>11</v>
      </c>
      <c r="C117" s="72">
        <f>C116</f>
        <v>84000</v>
      </c>
      <c r="D117" s="20">
        <f>C117*100/C141</f>
        <v>5.0742183568330255</v>
      </c>
    </row>
    <row r="118" spans="1:4" x14ac:dyDescent="0.25">
      <c r="A118" s="68">
        <v>3700</v>
      </c>
      <c r="B118" s="53" t="s">
        <v>101</v>
      </c>
      <c r="C118" s="70"/>
    </row>
    <row r="119" spans="1:4" x14ac:dyDescent="0.25">
      <c r="A119" s="68">
        <v>3710</v>
      </c>
      <c r="B119" s="53" t="s">
        <v>102</v>
      </c>
      <c r="C119" s="26"/>
    </row>
    <row r="120" spans="1:4" x14ac:dyDescent="0.25">
      <c r="A120" s="73">
        <v>3711</v>
      </c>
      <c r="B120" s="74" t="s">
        <v>103</v>
      </c>
      <c r="C120" s="75">
        <v>2500</v>
      </c>
      <c r="D120" s="27">
        <f>C120*100/C141</f>
        <v>0.15101840347717338</v>
      </c>
    </row>
    <row r="121" spans="1:4" x14ac:dyDescent="0.25">
      <c r="A121" s="9">
        <v>3720</v>
      </c>
      <c r="B121" s="28" t="s">
        <v>104</v>
      </c>
      <c r="C121" s="75"/>
      <c r="D121" s="27"/>
    </row>
    <row r="122" spans="1:4" ht="12.75" thickBot="1" x14ac:dyDescent="0.3">
      <c r="A122" s="24">
        <v>3721</v>
      </c>
      <c r="B122" s="13" t="s">
        <v>105</v>
      </c>
      <c r="C122" s="75">
        <v>673</v>
      </c>
      <c r="D122" s="34">
        <f>C122*100/C141</f>
        <v>4.0654154216055075E-2</v>
      </c>
    </row>
    <row r="123" spans="1:4" ht="12.75" thickBot="1" x14ac:dyDescent="0.3">
      <c r="A123" s="24"/>
      <c r="B123" s="69" t="s">
        <v>11</v>
      </c>
      <c r="C123" s="72">
        <f>SUM(C120:C122)</f>
        <v>3173</v>
      </c>
      <c r="D123" s="20">
        <f>SUM(D120:D122)</f>
        <v>0.19167255769322844</v>
      </c>
    </row>
    <row r="124" spans="1:4" x14ac:dyDescent="0.25">
      <c r="A124" s="9">
        <v>3900</v>
      </c>
      <c r="B124" s="63" t="s">
        <v>106</v>
      </c>
      <c r="C124" s="76"/>
    </row>
    <row r="125" spans="1:4" x14ac:dyDescent="0.25">
      <c r="A125" s="9">
        <v>3940</v>
      </c>
      <c r="B125" s="63" t="s">
        <v>107</v>
      </c>
      <c r="C125" s="76"/>
    </row>
    <row r="126" spans="1:4" ht="12.75" thickBot="1" x14ac:dyDescent="0.3">
      <c r="A126" s="24">
        <v>3941</v>
      </c>
      <c r="B126" s="60" t="s">
        <v>108</v>
      </c>
      <c r="C126" s="14">
        <v>500</v>
      </c>
      <c r="D126" s="34">
        <f>C126*100/C141</f>
        <v>3.0203680695434675E-2</v>
      </c>
    </row>
    <row r="127" spans="1:4" ht="12.75" thickBot="1" x14ac:dyDescent="0.3">
      <c r="A127" s="24"/>
      <c r="B127" s="58" t="s">
        <v>11</v>
      </c>
      <c r="C127" s="22">
        <v>500</v>
      </c>
      <c r="D127" s="20">
        <f>C127*100/C141</f>
        <v>3.0203680695434675E-2</v>
      </c>
    </row>
    <row r="128" spans="1:4" ht="24" x14ac:dyDescent="0.25">
      <c r="A128" s="9">
        <v>3980</v>
      </c>
      <c r="B128" s="63" t="s">
        <v>109</v>
      </c>
      <c r="C128" s="70"/>
    </row>
    <row r="129" spans="1:7" x14ac:dyDescent="0.25">
      <c r="A129" s="12">
        <v>3981</v>
      </c>
      <c r="B129" s="31" t="s">
        <v>110</v>
      </c>
      <c r="C129" s="75">
        <v>5900</v>
      </c>
      <c r="D129" s="27">
        <f>C129*100/C141</f>
        <v>0.35640343220612919</v>
      </c>
    </row>
    <row r="130" spans="1:7" x14ac:dyDescent="0.25">
      <c r="A130" s="9">
        <v>3990</v>
      </c>
      <c r="B130" s="63" t="s">
        <v>106</v>
      </c>
      <c r="C130" s="75"/>
      <c r="D130" s="27"/>
    </row>
    <row r="131" spans="1:7" ht="12.75" thickBot="1" x14ac:dyDescent="0.3">
      <c r="A131" s="12">
        <v>3991</v>
      </c>
      <c r="B131" s="31" t="s">
        <v>111</v>
      </c>
      <c r="C131" s="71">
        <v>1000</v>
      </c>
      <c r="D131" s="34">
        <f>C131*100/C141</f>
        <v>6.040736139086935E-2</v>
      </c>
    </row>
    <row r="132" spans="1:7" ht="12.75" thickBot="1" x14ac:dyDescent="0.3">
      <c r="A132" s="17"/>
      <c r="B132" s="58" t="s">
        <v>11</v>
      </c>
      <c r="C132" s="22">
        <f>SUM(C129:C131)</f>
        <v>6900</v>
      </c>
      <c r="D132" s="20">
        <f>SUM(D129:D131)</f>
        <v>0.41681079359699852</v>
      </c>
    </row>
    <row r="133" spans="1:7" ht="12.75" thickBot="1" x14ac:dyDescent="0.3">
      <c r="A133" s="17"/>
      <c r="B133" s="18" t="s">
        <v>112</v>
      </c>
      <c r="C133" s="77">
        <f>C90+C98+C106+C110+C114+C117+C123+C132+C127</f>
        <v>242523</v>
      </c>
      <c r="D133" s="38">
        <f>C133*100/C141</f>
        <v>14.650174506597807</v>
      </c>
      <c r="E133" s="16"/>
    </row>
    <row r="134" spans="1:7" ht="12.75" thickBot="1" x14ac:dyDescent="0.3">
      <c r="A134" s="39" t="s">
        <v>3</v>
      </c>
      <c r="B134" s="40" t="s">
        <v>4</v>
      </c>
      <c r="C134" s="41" t="s">
        <v>5</v>
      </c>
      <c r="D134" s="42" t="s">
        <v>6</v>
      </c>
    </row>
    <row r="135" spans="1:7" x14ac:dyDescent="0.25">
      <c r="A135" s="78">
        <v>4000</v>
      </c>
      <c r="B135" s="79" t="s">
        <v>113</v>
      </c>
      <c r="C135" s="8"/>
    </row>
    <row r="136" spans="1:7" x14ac:dyDescent="0.25">
      <c r="A136" s="68">
        <v>4400</v>
      </c>
      <c r="B136" s="28" t="s">
        <v>114</v>
      </c>
      <c r="C136" s="8"/>
    </row>
    <row r="137" spans="1:7" x14ac:dyDescent="0.25">
      <c r="A137" s="68">
        <v>4410</v>
      </c>
      <c r="B137" s="28" t="s">
        <v>115</v>
      </c>
      <c r="C137" s="8"/>
    </row>
    <row r="138" spans="1:7" ht="12.75" thickBot="1" x14ac:dyDescent="0.3">
      <c r="A138" s="80">
        <v>4411</v>
      </c>
      <c r="B138" s="21" t="s">
        <v>116</v>
      </c>
      <c r="C138" s="71">
        <v>71000</v>
      </c>
      <c r="D138" s="34">
        <f>C138*100/C141</f>
        <v>4.2889226587517237</v>
      </c>
    </row>
    <row r="139" spans="1:7" ht="12.75" thickBot="1" x14ac:dyDescent="0.3">
      <c r="A139" s="17"/>
      <c r="B139" s="18" t="s">
        <v>11</v>
      </c>
      <c r="C139" s="22">
        <f>SUM(C138)</f>
        <v>71000</v>
      </c>
      <c r="D139" s="81">
        <f>C139*100/C141</f>
        <v>4.2889226587517237</v>
      </c>
    </row>
    <row r="140" spans="1:7" ht="12.75" thickBot="1" x14ac:dyDescent="0.3">
      <c r="A140" s="17"/>
      <c r="B140" s="18" t="s">
        <v>117</v>
      </c>
      <c r="C140" s="77">
        <f>+C139</f>
        <v>71000</v>
      </c>
      <c r="D140" s="38">
        <f>C140*100/C141</f>
        <v>4.2889226587517237</v>
      </c>
    </row>
    <row r="141" spans="1:7" ht="16.5" thickBot="1" x14ac:dyDescent="0.3">
      <c r="A141" s="82"/>
      <c r="B141" s="83" t="s">
        <v>118</v>
      </c>
      <c r="C141" s="84">
        <f>+C140+C133+C80+C32</f>
        <v>1655427.38</v>
      </c>
      <c r="D141" s="85">
        <f>SUM(D32+D80+D133+D140)</f>
        <v>100.00000000000001</v>
      </c>
      <c r="E141" s="86"/>
      <c r="G141" s="46"/>
    </row>
    <row r="142" spans="1:7" ht="15" x14ac:dyDescent="0.25">
      <c r="B142" s="100"/>
      <c r="C142" s="100"/>
    </row>
    <row r="143" spans="1:7" ht="12.75" x14ac:dyDescent="0.2">
      <c r="B143" s="87"/>
      <c r="C143" s="87"/>
    </row>
    <row r="144" spans="1:7" ht="12.75" x14ac:dyDescent="0.2">
      <c r="B144" s="87" t="s">
        <v>119</v>
      </c>
      <c r="C144" s="87"/>
    </row>
    <row r="145" spans="1:3" ht="12.75" x14ac:dyDescent="0.2">
      <c r="B145" s="87"/>
      <c r="C145" s="87"/>
    </row>
    <row r="146" spans="1:3" ht="12.75" x14ac:dyDescent="0.2">
      <c r="B146" s="92"/>
      <c r="C146" s="92"/>
    </row>
    <row r="147" spans="1:3" x14ac:dyDescent="0.25">
      <c r="B147" s="101"/>
      <c r="C147" s="101"/>
    </row>
    <row r="149" spans="1:3" ht="12.75" x14ac:dyDescent="0.25">
      <c r="A149" s="91" t="s">
        <v>120</v>
      </c>
      <c r="B149" s="91"/>
      <c r="C149" s="91"/>
    </row>
    <row r="150" spans="1:3" ht="12.75" x14ac:dyDescent="0.25">
      <c r="A150" s="91" t="s">
        <v>121</v>
      </c>
      <c r="B150" s="91"/>
      <c r="C150" s="91"/>
    </row>
    <row r="151" spans="1:3" x14ac:dyDescent="0.25">
      <c r="A151" s="88"/>
      <c r="B151" s="88"/>
      <c r="C151" s="89"/>
    </row>
    <row r="152" spans="1:3" ht="12.75" x14ac:dyDescent="0.2">
      <c r="A152" s="92" t="s">
        <v>122</v>
      </c>
      <c r="B152" s="92"/>
      <c r="C152" s="92"/>
    </row>
    <row r="153" spans="1:3" x14ac:dyDescent="0.25">
      <c r="A153" s="93"/>
      <c r="B153" s="93"/>
      <c r="C153" s="93"/>
    </row>
  </sheetData>
  <mergeCells count="10">
    <mergeCell ref="A149:C149"/>
    <mergeCell ref="A150:C150"/>
    <mergeCell ref="A152:C152"/>
    <mergeCell ref="A153:C153"/>
    <mergeCell ref="A1:D1"/>
    <mergeCell ref="A2:D2"/>
    <mergeCell ref="A3:D3"/>
    <mergeCell ref="B142:C142"/>
    <mergeCell ref="B146:C146"/>
    <mergeCell ref="B147:C147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Instituto Juventud</cp:lastModifiedBy>
  <cp:lastPrinted>2023-01-11T17:36:34Z</cp:lastPrinted>
  <dcterms:created xsi:type="dcterms:W3CDTF">2023-01-09T19:08:26Z</dcterms:created>
  <dcterms:modified xsi:type="dcterms:W3CDTF">2023-01-11T17:36:39Z</dcterms:modified>
</cp:coreProperties>
</file>