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codeName="{8C4F1C90-05EB-6A55-5F09-09C24B55AC0B}"/>
  <workbookPr codeName="ThisWorkbook" defaultThemeVersion="124226"/>
  <mc:AlternateContent xmlns:mc="http://schemas.openxmlformats.org/markup-compatibility/2006">
    <mc:Choice Requires="x15">
      <x15ac:absPath xmlns:x15ac="http://schemas.microsoft.com/office/spreadsheetml/2010/11/ac" url="C:\Users\TRANSPARENCIA\Downloads\"/>
    </mc:Choice>
  </mc:AlternateContent>
  <xr:revisionPtr revIDLastSave="0" documentId="13_ncr:1_{2109D4F1-A609-481C-BF07-93E2FA66DBCA}" xr6:coauthVersionLast="47" xr6:coauthVersionMax="47" xr10:uidLastSave="{00000000-0000-0000-0000-000000000000}"/>
  <bookViews>
    <workbookView xWindow="12405" yWindow="0" windowWidth="16590" windowHeight="15585" tabRatio="636" xr2:uid="{00000000-000D-0000-FFFF-FFFF00000000}"/>
  </bookViews>
  <sheets>
    <sheet name="Anexo Cuantitativo" sheetId="12" r:id="rId1"/>
    <sheet name="Anexo Cualitativo" sheetId="11" r:id="rId2"/>
    <sheet name="Hoja2" sheetId="13" state="hidden" r:id="rId3"/>
    <sheet name="SECRETARIASYPROYECTOS" sheetId="15" state="hidden" r:id="rId4"/>
    <sheet name="Pbr's" sheetId="14" state="hidden" r:id="rId5"/>
    <sheet name="Hoja1" sheetId="16" state="hidden" r:id="rId6"/>
  </sheets>
  <definedNames>
    <definedName name="_xlnm._FilterDatabase" localSheetId="4" hidden="1">'Pbr''s'!$A$3:$Q$345</definedName>
    <definedName name="Administración">SECRETARIASYPROYECTOS!$F$3:$F$18</definedName>
    <definedName name="ADMINISTRACION_Y_FINANZAS">SECRETARIASYPROYECTOS!$V$3:$V$60</definedName>
    <definedName name="_xlnm.Print_Area" localSheetId="1">'Anexo Cualitativo'!$D$2:$L$177</definedName>
    <definedName name="BIENESTAR">SECRETARIASYPROYECTOS!$Z$3:$Z$60</definedName>
    <definedName name="CONSEJERIA_JURIDICA">SECRETARIASYPROYECTOS!$T$3:$T$60</definedName>
    <definedName name="CONTRALORIA_MUNICIPAL_Y_COMBATE_A_LA_CORRUPCION">SECRETARIASYPROYECTOS!$W$3:$W$60</definedName>
    <definedName name="Delegaciones">SECRETARIASYPROYECTOS!$E$3:$E$11</definedName>
    <definedName name="FOMENTO_ECONOMICO_Y_CULTURAL">SECRETARIASYPROYECTOS!$AA$3:$AA$60</definedName>
    <definedName name="GOBERNANZA_Y_TERRITORIO">SECRETARIASYPROYECTOS!$U$3:$U$60</definedName>
    <definedName name="OBRAS_PUBLICAS">SECRETARIASYPROYECTOS!$AD$3:$AD$60</definedName>
    <definedName name="OFICIALIA">SECRETARIASYPROYECTOS!$X$3:$X$60</definedName>
    <definedName name="OFICIALIA_MAYOR">SECRETARIASYPROYECTOS!$H$3:$H$20</definedName>
    <definedName name="OFICINA_DE_PRESIDENCIA">SECRETARIASYPROYECTOS!$A$3:$A$20</definedName>
    <definedName name="OPD">SECRETARIASYPROYECTOS!$P$3:$P$20</definedName>
    <definedName name="OPD_PROYECTO">SECRETARIASYPROYECTOS!$AF$3:$AF$60</definedName>
    <definedName name="PLANIFICACION_ANALISIS_Y_GESTION_URBANA">SECRETARIASYPROYECTOS!$Y$3:$Y$60</definedName>
    <definedName name="PRESIDENCIA">SECRETARIASYPROYECTOS!$R$3:$R$60</definedName>
    <definedName name="PROYECTOS">SECRETARIASYPROYECTOS!$R$2:$AF$2</definedName>
    <definedName name="SALUD">SECRETARIASYPROYECTOS!$AC$3:$AC$60</definedName>
    <definedName name="SECRETARIA_DE_ADMINISTRACION_Y_FINANZAS">SECRETARIASYPROYECTOS!$F$3:$F$20</definedName>
    <definedName name="SECRETARIA_DE_BIENESTAR">SECRETARIASYPROYECTOS!$J$3:$J$20</definedName>
    <definedName name="SECRETARIA_DE_CONTRALORIA_MUNICIPAL_Y_COMBATE_A_LA_CORRUPCION">SECRETARIASYPROYECTOS!$G$3:$G$20</definedName>
    <definedName name="SECRETARIA_DE_FOMENTO_ECONOMICO_Y_CULTURAL">SECRETARIASYPROYECTOS!$K$3:$K$20</definedName>
    <definedName name="SECRETARIA_DE_GOBERNANZA_Y_TERRITORIO">SECRETARIASYPROYECTOS!$E$3:$E$20</definedName>
    <definedName name="SECRETARIA_DE_LA_CONSEJERIA_JURIDICA">SECRETARIASYPROYECTOS!$D$3:$D$20</definedName>
    <definedName name="SECRETARIA_DE_OBRAS_PUBLICAS">SECRETARIASYPROYECTOS!$N$3:$N$20</definedName>
    <definedName name="SECRETARIA_DE_PLANIFICACION_ANALISIS_Y_GESTION_URBANA">SECRETARIASYPROYECTOS!$I$3:$I$20</definedName>
    <definedName name="SECRETARIA_DE_SALUD">SECRETARIASYPROYECTOS!$M$3:$M$20</definedName>
    <definedName name="SECRETARIA_DE_SEGURIDAD_Y_PROTECCION_CIUDADANA">SECRETARIASYPROYECTOS!$O$3:$O$20</definedName>
    <definedName name="SECRETARIA_DE_SERVICIOS_PUBLICOS_Y_MEDIO_AMBIENTE">SECRETARIASYPROYECTOS!$L$3:$L$19</definedName>
    <definedName name="SECRETARIA_GENERAL_DEL_AYUNTAMIENTO">SECRETARIASYPROYECTOS!$B$3:$B$20</definedName>
    <definedName name="SECRETARIAS_DIRECCIONES">SECRETARIASYPROYECTOS!$A$2:$P$2</definedName>
    <definedName name="SEGURIDAD_Y_PROTECCION_CIUDADANA">SECRETARIASYPROYECTOS!$AE$3:$AE$60</definedName>
    <definedName name="SERVICIOS_PUBLICOS_Y_MEDIO_AMBIENTE">SECRETARIASYPROYECTOS!$AB$3:$AB$60</definedName>
    <definedName name="SINDICATURA">SECRETARIASYPROYECTOS!$C$3:$C$6</definedName>
    <definedName name="SINDICATURA_P">SECRETARIASYPROYECTOS!$S$3:$S$60</definedName>
    <definedName name="SINDICATURA_PROYECTO">SECRETARIASYPROYECTOS!$S$3:$S$60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3" i="14" l="1"/>
  <c r="A63" i="14" s="1"/>
  <c r="T63" i="14" a="1"/>
  <c r="T63" i="14" s="1"/>
  <c r="T5" i="14" l="1" a="1"/>
  <c r="T5" i="14" s="1"/>
  <c r="T6" i="14" a="1"/>
  <c r="T6" i="14" s="1"/>
  <c r="T7" i="14" a="1"/>
  <c r="T7" i="14" s="1"/>
  <c r="T8" i="14" a="1"/>
  <c r="T8" i="14" s="1"/>
  <c r="T9" i="14" a="1"/>
  <c r="T9" i="14" s="1"/>
  <c r="T10" i="14" a="1"/>
  <c r="T10" i="14" s="1"/>
  <c r="T11" i="14" a="1"/>
  <c r="T11" i="14" s="1"/>
  <c r="T12" i="14" a="1"/>
  <c r="T12" i="14" s="1"/>
  <c r="T13" i="14" a="1"/>
  <c r="T13" i="14" s="1"/>
  <c r="T14" i="14" a="1"/>
  <c r="T14" i="14" s="1"/>
  <c r="T15" i="14" a="1"/>
  <c r="T15" i="14" s="1"/>
  <c r="T16" i="14" a="1"/>
  <c r="T16" i="14" s="1"/>
  <c r="T17" i="14" a="1"/>
  <c r="T17" i="14"/>
  <c r="T18" i="14" a="1"/>
  <c r="T18" i="14" s="1"/>
  <c r="T19" i="14" a="1"/>
  <c r="T19" i="14" s="1"/>
  <c r="T20" i="14" a="1"/>
  <c r="T20" i="14" s="1"/>
  <c r="T21" i="14" a="1"/>
  <c r="T21" i="14" s="1"/>
  <c r="T22" i="14" a="1"/>
  <c r="T22" i="14" s="1"/>
  <c r="T23" i="14" a="1"/>
  <c r="T23" i="14" s="1"/>
  <c r="T24" i="14" a="1"/>
  <c r="T24" i="14" s="1"/>
  <c r="T25" i="14" a="1"/>
  <c r="T25" i="14" s="1"/>
  <c r="T26" i="14" a="1"/>
  <c r="T26" i="14" s="1"/>
  <c r="T27" i="14" a="1"/>
  <c r="T27" i="14" s="1"/>
  <c r="T28" i="14" a="1"/>
  <c r="T28" i="14" s="1"/>
  <c r="T29" i="14" a="1"/>
  <c r="T29" i="14" s="1"/>
  <c r="T30" i="14" a="1"/>
  <c r="T30" i="14" s="1"/>
  <c r="T31" i="14" a="1"/>
  <c r="T31" i="14" s="1"/>
  <c r="T32" i="14" a="1"/>
  <c r="T32" i="14" s="1"/>
  <c r="T33" i="14" a="1"/>
  <c r="T33" i="14" s="1"/>
  <c r="T34" i="14" a="1"/>
  <c r="T34" i="14" s="1"/>
  <c r="T35" i="14" a="1"/>
  <c r="T35" i="14" s="1"/>
  <c r="T36" i="14" a="1"/>
  <c r="T36" i="14" s="1"/>
  <c r="T37" i="14" a="1"/>
  <c r="T37" i="14" s="1"/>
  <c r="T38" i="14" a="1"/>
  <c r="T38" i="14" s="1"/>
  <c r="T39" i="14" a="1"/>
  <c r="T39" i="14" s="1"/>
  <c r="T40" i="14" a="1"/>
  <c r="T40" i="14" s="1"/>
  <c r="T41" i="14" a="1"/>
  <c r="T41" i="14" s="1"/>
  <c r="T42" i="14" a="1"/>
  <c r="T42" i="14" s="1"/>
  <c r="T43" i="14" a="1"/>
  <c r="T43" i="14" s="1"/>
  <c r="T44" i="14" a="1"/>
  <c r="T44" i="14" s="1"/>
  <c r="T45" i="14" a="1"/>
  <c r="T45" i="14" s="1"/>
  <c r="T46" i="14" a="1"/>
  <c r="T46" i="14" s="1"/>
  <c r="T47" i="14" a="1"/>
  <c r="T47" i="14" s="1"/>
  <c r="T48" i="14" a="1"/>
  <c r="T48" i="14" s="1"/>
  <c r="T49" i="14" a="1"/>
  <c r="T49" i="14" s="1"/>
  <c r="T50" i="14" a="1"/>
  <c r="T50" i="14" s="1"/>
  <c r="T51" i="14" a="1"/>
  <c r="T51" i="14" s="1"/>
  <c r="T52" i="14" a="1"/>
  <c r="T52" i="14" s="1"/>
  <c r="T53" i="14" a="1"/>
  <c r="T53" i="14" s="1"/>
  <c r="T54" i="14" a="1"/>
  <c r="T54" i="14" s="1"/>
  <c r="T55" i="14" a="1"/>
  <c r="T55" i="14" s="1"/>
  <c r="T56" i="14" a="1"/>
  <c r="T56" i="14" s="1"/>
  <c r="T57" i="14" a="1"/>
  <c r="T57" i="14" s="1"/>
  <c r="T58" i="14" a="1"/>
  <c r="T58" i="14" s="1"/>
  <c r="T59" i="14" a="1"/>
  <c r="T59" i="14" s="1"/>
  <c r="T60" i="14" a="1"/>
  <c r="T60" i="14" s="1"/>
  <c r="T61" i="14" a="1"/>
  <c r="T61" i="14" s="1"/>
  <c r="T62" i="14" a="1"/>
  <c r="T62" i="14" s="1"/>
  <c r="T64" i="14" a="1"/>
  <c r="T64" i="14" s="1"/>
  <c r="T65" i="14" a="1"/>
  <c r="T65" i="14" s="1"/>
  <c r="T66" i="14" a="1"/>
  <c r="T66" i="14" s="1"/>
  <c r="T67" i="14" a="1"/>
  <c r="T67" i="14" s="1"/>
  <c r="T68" i="14" a="1"/>
  <c r="T68" i="14" s="1"/>
  <c r="T69" i="14" a="1"/>
  <c r="T69" i="14" s="1"/>
  <c r="T70" i="14" a="1"/>
  <c r="T70" i="14" s="1"/>
  <c r="T71" i="14" a="1"/>
  <c r="T71" i="14" s="1"/>
  <c r="T72" i="14" a="1"/>
  <c r="T72" i="14" s="1"/>
  <c r="T73" i="14" a="1"/>
  <c r="T73" i="14" s="1"/>
  <c r="T74" i="14" a="1"/>
  <c r="T74" i="14" s="1"/>
  <c r="T75" i="14" a="1"/>
  <c r="T75" i="14" s="1"/>
  <c r="T76" i="14" a="1"/>
  <c r="T76" i="14" s="1"/>
  <c r="T77" i="14" a="1"/>
  <c r="T77" i="14" s="1"/>
  <c r="T78" i="14" a="1"/>
  <c r="T78" i="14" s="1"/>
  <c r="T79" i="14" a="1"/>
  <c r="T79" i="14" s="1"/>
  <c r="T80" i="14" a="1"/>
  <c r="T80" i="14" s="1"/>
  <c r="T81" i="14" a="1"/>
  <c r="T81" i="14" s="1"/>
  <c r="T82" i="14" a="1"/>
  <c r="T82" i="14" s="1"/>
  <c r="T83" i="14" a="1"/>
  <c r="T83" i="14" s="1"/>
  <c r="T84" i="14" a="1"/>
  <c r="T84" i="14" s="1"/>
  <c r="T85" i="14" a="1"/>
  <c r="T85" i="14" s="1"/>
  <c r="T86" i="14" a="1"/>
  <c r="T86" i="14" s="1"/>
  <c r="T87" i="14" a="1"/>
  <c r="T87" i="14" s="1"/>
  <c r="T88" i="14" a="1"/>
  <c r="T88" i="14" s="1"/>
  <c r="T89" i="14" a="1"/>
  <c r="T89" i="14" s="1"/>
  <c r="T90" i="14" a="1"/>
  <c r="T90" i="14" s="1"/>
  <c r="T91" i="14" a="1"/>
  <c r="T91" i="14" s="1"/>
  <c r="T92" i="14" a="1"/>
  <c r="T92" i="14" s="1"/>
  <c r="T93" i="14" a="1"/>
  <c r="T93" i="14" s="1"/>
  <c r="T94" i="14" a="1"/>
  <c r="T94" i="14" s="1"/>
  <c r="T95" i="14" a="1"/>
  <c r="T95" i="14" s="1"/>
  <c r="T96" i="14" a="1"/>
  <c r="T96" i="14" s="1"/>
  <c r="T97" i="14" a="1"/>
  <c r="T97" i="14" s="1"/>
  <c r="T98" i="14" a="1"/>
  <c r="T98" i="14" s="1"/>
  <c r="T99" i="14" a="1"/>
  <c r="T99" i="14" s="1"/>
  <c r="T100" i="14" a="1"/>
  <c r="T100" i="14" s="1"/>
  <c r="T101" i="14" a="1"/>
  <c r="T101" i="14" s="1"/>
  <c r="T102" i="14" a="1"/>
  <c r="T102" i="14" s="1"/>
  <c r="T103" i="14" a="1"/>
  <c r="T103" i="14" s="1"/>
  <c r="T104" i="14" a="1"/>
  <c r="T104" i="14" s="1"/>
  <c r="T105" i="14" a="1"/>
  <c r="T105" i="14" s="1"/>
  <c r="T106" i="14" a="1"/>
  <c r="T106" i="14" s="1"/>
  <c r="T107" i="14" a="1"/>
  <c r="T107" i="14" s="1"/>
  <c r="T108" i="14" a="1"/>
  <c r="T108" i="14" s="1"/>
  <c r="T109" i="14" a="1"/>
  <c r="T109" i="14" s="1"/>
  <c r="T110" i="14" a="1"/>
  <c r="T110" i="14" s="1"/>
  <c r="T111" i="14" a="1"/>
  <c r="T111" i="14" s="1"/>
  <c r="T112" i="14" a="1"/>
  <c r="T112" i="14" s="1"/>
  <c r="T113" i="14" a="1"/>
  <c r="T113" i="14" s="1"/>
  <c r="T114" i="14" a="1"/>
  <c r="T114" i="14" s="1"/>
  <c r="T115" i="14" a="1"/>
  <c r="T115" i="14" s="1"/>
  <c r="T116" i="14" a="1"/>
  <c r="T116" i="14" s="1"/>
  <c r="T117" i="14" a="1"/>
  <c r="T117" i="14" s="1"/>
  <c r="T118" i="14" a="1"/>
  <c r="T118" i="14" s="1"/>
  <c r="T119" i="14" a="1"/>
  <c r="T119" i="14" s="1"/>
  <c r="T120" i="14" a="1"/>
  <c r="T120" i="14" s="1"/>
  <c r="T121" i="14" a="1"/>
  <c r="T121" i="14" s="1"/>
  <c r="T122" i="14" a="1"/>
  <c r="T122" i="14" s="1"/>
  <c r="T123" i="14" a="1"/>
  <c r="T123" i="14" s="1"/>
  <c r="T124" i="14" a="1"/>
  <c r="T124" i="14" s="1"/>
  <c r="T125" i="14" a="1"/>
  <c r="T125" i="14" s="1"/>
  <c r="T126" i="14" a="1"/>
  <c r="T126" i="14" s="1"/>
  <c r="T127" i="14" a="1"/>
  <c r="T127" i="14" s="1"/>
  <c r="T128" i="14" a="1"/>
  <c r="T128" i="14" s="1"/>
  <c r="T129" i="14" a="1"/>
  <c r="T129" i="14" s="1"/>
  <c r="T130" i="14" a="1"/>
  <c r="T130" i="14" s="1"/>
  <c r="T131" i="14" a="1"/>
  <c r="T131" i="14" s="1"/>
  <c r="T132" i="14" a="1"/>
  <c r="T132" i="14" s="1"/>
  <c r="T133" i="14" a="1"/>
  <c r="T133" i="14" s="1"/>
  <c r="T134" i="14" a="1"/>
  <c r="T134" i="14" s="1"/>
  <c r="T135" i="14" a="1"/>
  <c r="T135" i="14" s="1"/>
  <c r="T136" i="14" a="1"/>
  <c r="T136" i="14" s="1"/>
  <c r="T137" i="14" a="1"/>
  <c r="T137" i="14" s="1"/>
  <c r="T138" i="14" a="1"/>
  <c r="T138" i="14" s="1"/>
  <c r="T139" i="14" a="1"/>
  <c r="T139" i="14" s="1"/>
  <c r="T140" i="14" a="1"/>
  <c r="T140" i="14" s="1"/>
  <c r="T141" i="14" a="1"/>
  <c r="T141" i="14" s="1"/>
  <c r="T142" i="14" a="1"/>
  <c r="T142" i="14" s="1"/>
  <c r="T143" i="14" a="1"/>
  <c r="T143" i="14" s="1"/>
  <c r="T144" i="14" a="1"/>
  <c r="T144" i="14" s="1"/>
  <c r="T145" i="14" a="1"/>
  <c r="T145" i="14" s="1"/>
  <c r="T146" i="14" a="1"/>
  <c r="T146" i="14" s="1"/>
  <c r="T147" i="14" a="1"/>
  <c r="T147" i="14" s="1"/>
  <c r="T148" i="14" a="1"/>
  <c r="T148" i="14" s="1"/>
  <c r="T149" i="14" a="1"/>
  <c r="T149" i="14" s="1"/>
  <c r="T150" i="14" a="1"/>
  <c r="T150" i="14" s="1"/>
  <c r="T151" i="14" a="1"/>
  <c r="T151" i="14" s="1"/>
  <c r="T152" i="14" a="1"/>
  <c r="T152" i="14" s="1"/>
  <c r="T153" i="14" a="1"/>
  <c r="T153" i="14" s="1"/>
  <c r="T154" i="14" a="1"/>
  <c r="T154" i="14" s="1"/>
  <c r="T155" i="14" a="1"/>
  <c r="T155" i="14" s="1"/>
  <c r="T156" i="14" a="1"/>
  <c r="T156" i="14" s="1"/>
  <c r="T157" i="14" a="1"/>
  <c r="T157" i="14" s="1"/>
  <c r="T158" i="14" a="1"/>
  <c r="T158" i="14" s="1"/>
  <c r="T159" i="14" a="1"/>
  <c r="T159" i="14" s="1"/>
  <c r="T160" i="14" a="1"/>
  <c r="T160" i="14" s="1"/>
  <c r="T161" i="14" a="1"/>
  <c r="T161" i="14" s="1"/>
  <c r="T162" i="14" a="1"/>
  <c r="T162" i="14" s="1"/>
  <c r="T163" i="14" a="1"/>
  <c r="T163" i="14" s="1"/>
  <c r="T164" i="14" a="1"/>
  <c r="T164" i="14" s="1"/>
  <c r="T165" i="14" a="1"/>
  <c r="T165" i="14" s="1"/>
  <c r="T166" i="14" a="1"/>
  <c r="T166" i="14" s="1"/>
  <c r="T167" i="14" a="1"/>
  <c r="T167" i="14" s="1"/>
  <c r="T168" i="14" a="1"/>
  <c r="T168" i="14" s="1"/>
  <c r="T169" i="14" a="1"/>
  <c r="T169" i="14" s="1"/>
  <c r="T170" i="14" a="1"/>
  <c r="T170" i="14" s="1"/>
  <c r="T171" i="14" a="1"/>
  <c r="T171" i="14" s="1"/>
  <c r="T172" i="14" a="1"/>
  <c r="T172" i="14" s="1"/>
  <c r="T173" i="14" a="1"/>
  <c r="T173" i="14" s="1"/>
  <c r="T174" i="14" a="1"/>
  <c r="T174" i="14" s="1"/>
  <c r="T175" i="14" a="1"/>
  <c r="T175" i="14" s="1"/>
  <c r="T176" i="14" a="1"/>
  <c r="T176" i="14" s="1"/>
  <c r="T177" i="14" a="1"/>
  <c r="T177" i="14" s="1"/>
  <c r="T178" i="14" a="1"/>
  <c r="T178" i="14" s="1"/>
  <c r="T179" i="14" a="1"/>
  <c r="T179" i="14" s="1"/>
  <c r="T180" i="14" a="1"/>
  <c r="T180" i="14" s="1"/>
  <c r="T181" i="14" a="1"/>
  <c r="T181" i="14" s="1"/>
  <c r="T182" i="14" a="1"/>
  <c r="T182" i="14" s="1"/>
  <c r="T183" i="14" a="1"/>
  <c r="T183" i="14" s="1"/>
  <c r="T184" i="14" a="1"/>
  <c r="T184" i="14" s="1"/>
  <c r="T185" i="14" a="1"/>
  <c r="T185" i="14" s="1"/>
  <c r="T186" i="14" a="1"/>
  <c r="T186" i="14"/>
  <c r="T187" i="14" a="1"/>
  <c r="T187" i="14" s="1"/>
  <c r="T188" i="14" a="1"/>
  <c r="T188" i="14" s="1"/>
  <c r="T189" i="14" a="1"/>
  <c r="T189" i="14" s="1"/>
  <c r="T190" i="14" a="1"/>
  <c r="T190" i="14" s="1"/>
  <c r="T191" i="14" a="1"/>
  <c r="T191" i="14" s="1"/>
  <c r="T192" i="14" a="1"/>
  <c r="T192" i="14" s="1"/>
  <c r="T193" i="14" a="1"/>
  <c r="T193" i="14" s="1"/>
  <c r="T194" i="14" a="1"/>
  <c r="T194" i="14" s="1"/>
  <c r="T195" i="14" a="1"/>
  <c r="T195" i="14" s="1"/>
  <c r="T196" i="14" a="1"/>
  <c r="T196" i="14" s="1"/>
  <c r="T197" i="14" a="1"/>
  <c r="T197" i="14" s="1"/>
  <c r="T198" i="14" a="1"/>
  <c r="T198" i="14" s="1"/>
  <c r="T199" i="14" a="1"/>
  <c r="T199" i="14" s="1"/>
  <c r="T200" i="14" a="1"/>
  <c r="T200" i="14" s="1"/>
  <c r="T201" i="14" a="1"/>
  <c r="T201" i="14" s="1"/>
  <c r="T202" i="14" a="1"/>
  <c r="T202" i="14" s="1"/>
  <c r="T203" i="14" a="1"/>
  <c r="T203" i="14" s="1"/>
  <c r="T204" i="14" a="1"/>
  <c r="T204" i="14" s="1"/>
  <c r="T205" i="14" a="1"/>
  <c r="T205" i="14" s="1"/>
  <c r="T206" i="14" a="1"/>
  <c r="T206" i="14" s="1"/>
  <c r="T207" i="14" a="1"/>
  <c r="T207" i="14" s="1"/>
  <c r="T208" i="14" a="1"/>
  <c r="T208" i="14" s="1"/>
  <c r="T209" i="14" a="1"/>
  <c r="T209" i="14" s="1"/>
  <c r="T210" i="14" a="1"/>
  <c r="T210" i="14" s="1"/>
  <c r="T211" i="14" a="1"/>
  <c r="T211" i="14" s="1"/>
  <c r="T212" i="14" a="1"/>
  <c r="T212" i="14" s="1"/>
  <c r="T213" i="14" a="1"/>
  <c r="T213" i="14" s="1"/>
  <c r="T214" i="14" a="1"/>
  <c r="T214" i="14" s="1"/>
  <c r="T215" i="14" a="1"/>
  <c r="T215" i="14" s="1"/>
  <c r="T216" i="14" a="1"/>
  <c r="T216" i="14" s="1"/>
  <c r="T217" i="14" a="1"/>
  <c r="T217" i="14" s="1"/>
  <c r="T218" i="14" a="1"/>
  <c r="T218" i="14" s="1"/>
  <c r="T219" i="14" a="1"/>
  <c r="T219" i="14" s="1"/>
  <c r="T220" i="14" a="1"/>
  <c r="T220" i="14" s="1"/>
  <c r="T221" i="14" a="1"/>
  <c r="T221" i="14" s="1"/>
  <c r="T222" i="14" a="1"/>
  <c r="T222" i="14" s="1"/>
  <c r="T223" i="14" a="1"/>
  <c r="T223" i="14" s="1"/>
  <c r="T224" i="14" a="1"/>
  <c r="T224" i="14" s="1"/>
  <c r="T225" i="14" a="1"/>
  <c r="T225" i="14" s="1"/>
  <c r="T226" i="14" a="1"/>
  <c r="T226" i="14" s="1"/>
  <c r="T227" i="14" a="1"/>
  <c r="T227" i="14" s="1"/>
  <c r="T228" i="14" a="1"/>
  <c r="T228" i="14" s="1"/>
  <c r="T229" i="14" a="1"/>
  <c r="T229" i="14" s="1"/>
  <c r="T230" i="14" a="1"/>
  <c r="T230" i="14" s="1"/>
  <c r="T231" i="14" a="1"/>
  <c r="T231" i="14" s="1"/>
  <c r="T232" i="14" a="1"/>
  <c r="T232" i="14" s="1"/>
  <c r="T233" i="14" a="1"/>
  <c r="T233" i="14" s="1"/>
  <c r="T234" i="14" a="1"/>
  <c r="T234" i="14" s="1"/>
  <c r="T235" i="14" a="1"/>
  <c r="T235" i="14" s="1"/>
  <c r="T236" i="14" a="1"/>
  <c r="T236" i="14" s="1"/>
  <c r="T237" i="14" a="1"/>
  <c r="T237" i="14" s="1"/>
  <c r="T238" i="14" a="1"/>
  <c r="T238" i="14" s="1"/>
  <c r="T239" i="14" a="1"/>
  <c r="T239" i="14" s="1"/>
  <c r="T240" i="14" a="1"/>
  <c r="T240" i="14" s="1"/>
  <c r="T241" i="14" a="1"/>
  <c r="T241" i="14" s="1"/>
  <c r="T242" i="14" a="1"/>
  <c r="T242" i="14" s="1"/>
  <c r="T243" i="14" a="1"/>
  <c r="T243" i="14" s="1"/>
  <c r="T244" i="14" a="1"/>
  <c r="T244" i="14" s="1"/>
  <c r="T245" i="14" a="1"/>
  <c r="T245" i="14" s="1"/>
  <c r="T246" i="14" a="1"/>
  <c r="T246" i="14" s="1"/>
  <c r="T247" i="14" a="1"/>
  <c r="T247" i="14" s="1"/>
  <c r="T248" i="14" a="1"/>
  <c r="T248" i="14" s="1"/>
  <c r="T249" i="14" a="1"/>
  <c r="T249" i="14" s="1"/>
  <c r="T250" i="14" a="1"/>
  <c r="T250" i="14" s="1"/>
  <c r="T251" i="14" a="1"/>
  <c r="T251" i="14" s="1"/>
  <c r="T252" i="14" a="1"/>
  <c r="T252" i="14" s="1"/>
  <c r="T253" i="14" a="1"/>
  <c r="T253" i="14" s="1"/>
  <c r="T254" i="14" a="1"/>
  <c r="T254" i="14" s="1"/>
  <c r="T255" i="14" a="1"/>
  <c r="T255" i="14" s="1"/>
  <c r="T256" i="14" a="1"/>
  <c r="T256" i="14" s="1"/>
  <c r="T257" i="14" a="1"/>
  <c r="T257" i="14" s="1"/>
  <c r="T258" i="14" a="1"/>
  <c r="T258" i="14" s="1"/>
  <c r="T259" i="14" a="1"/>
  <c r="T259" i="14" s="1"/>
  <c r="T260" i="14" a="1"/>
  <c r="T260" i="14" s="1"/>
  <c r="T261" i="14" a="1"/>
  <c r="T261" i="14" s="1"/>
  <c r="T262" i="14" a="1"/>
  <c r="T262" i="14" s="1"/>
  <c r="T263" i="14" a="1"/>
  <c r="T263" i="14" s="1"/>
  <c r="T264" i="14" a="1"/>
  <c r="T264" i="14" s="1"/>
  <c r="T265" i="14" a="1"/>
  <c r="T265" i="14" s="1"/>
  <c r="T266" i="14" a="1"/>
  <c r="T266" i="14" s="1"/>
  <c r="T267" i="14" a="1"/>
  <c r="T267" i="14" s="1"/>
  <c r="T268" i="14" a="1"/>
  <c r="T268" i="14" s="1"/>
  <c r="T269" i="14" a="1"/>
  <c r="T269" i="14" s="1"/>
  <c r="T270" i="14" a="1"/>
  <c r="T270" i="14" s="1"/>
  <c r="T271" i="14" a="1"/>
  <c r="T271" i="14" s="1"/>
  <c r="T272" i="14" a="1"/>
  <c r="T272" i="14" s="1"/>
  <c r="T273" i="14" a="1"/>
  <c r="T273" i="14" s="1"/>
  <c r="T274" i="14" a="1"/>
  <c r="T274" i="14" s="1"/>
  <c r="T275" i="14" a="1"/>
  <c r="T275" i="14" s="1"/>
  <c r="T276" i="14" a="1"/>
  <c r="T276" i="14" s="1"/>
  <c r="T277" i="14" a="1"/>
  <c r="T277" i="14" s="1"/>
  <c r="T278" i="14" a="1"/>
  <c r="T278" i="14" s="1"/>
  <c r="T279" i="14" a="1"/>
  <c r="T279" i="14" s="1"/>
  <c r="T280" i="14" a="1"/>
  <c r="T280" i="14" s="1"/>
  <c r="T281" i="14" a="1"/>
  <c r="T281" i="14" s="1"/>
  <c r="T282" i="14" a="1"/>
  <c r="T282" i="14" s="1"/>
  <c r="T283" i="14" a="1"/>
  <c r="T283" i="14" s="1"/>
  <c r="T284" i="14" a="1"/>
  <c r="T284" i="14" s="1"/>
  <c r="T285" i="14" a="1"/>
  <c r="T285" i="14" s="1"/>
  <c r="T286" i="14" a="1"/>
  <c r="T286" i="14" s="1"/>
  <c r="T287" i="14" a="1"/>
  <c r="T287" i="14" s="1"/>
  <c r="T288" i="14" a="1"/>
  <c r="T288" i="14" s="1"/>
  <c r="T289" i="14" a="1"/>
  <c r="T289" i="14" s="1"/>
  <c r="T290" i="14" a="1"/>
  <c r="T290" i="14" s="1"/>
  <c r="T291" i="14" a="1"/>
  <c r="T291" i="14" s="1"/>
  <c r="T292" i="14" a="1"/>
  <c r="T292" i="14" s="1"/>
  <c r="T293" i="14" a="1"/>
  <c r="T293" i="14" s="1"/>
  <c r="T294" i="14" a="1"/>
  <c r="T294" i="14" s="1"/>
  <c r="T295" i="14" a="1"/>
  <c r="T295" i="14" s="1"/>
  <c r="T296" i="14" a="1"/>
  <c r="T296" i="14" s="1"/>
  <c r="T297" i="14" a="1"/>
  <c r="T297" i="14" s="1"/>
  <c r="T298" i="14" a="1"/>
  <c r="T298" i="14" s="1"/>
  <c r="T299" i="14" a="1"/>
  <c r="T299" i="14" s="1"/>
  <c r="T300" i="14" a="1"/>
  <c r="T300" i="14" s="1"/>
  <c r="T301" i="14" a="1"/>
  <c r="T301" i="14" s="1"/>
  <c r="T302" i="14" a="1"/>
  <c r="T302" i="14" s="1"/>
  <c r="T303" i="14" a="1"/>
  <c r="T303" i="14" s="1"/>
  <c r="T304" i="14" a="1"/>
  <c r="T304" i="14" s="1"/>
  <c r="T305" i="14" a="1"/>
  <c r="T305" i="14" s="1"/>
  <c r="T306" i="14" a="1"/>
  <c r="T306" i="14" s="1"/>
  <c r="T307" i="14" a="1"/>
  <c r="T307" i="14" s="1"/>
  <c r="T308" i="14" a="1"/>
  <c r="T308" i="14" s="1"/>
  <c r="T309" i="14" a="1"/>
  <c r="T309" i="14" s="1"/>
  <c r="T310" i="14" a="1"/>
  <c r="T310" i="14" s="1"/>
  <c r="T311" i="14" a="1"/>
  <c r="T311" i="14" s="1"/>
  <c r="T312" i="14" a="1"/>
  <c r="T312" i="14" s="1"/>
  <c r="T313" i="14" a="1"/>
  <c r="T313" i="14" s="1"/>
  <c r="T314" i="14" a="1"/>
  <c r="T314" i="14" s="1"/>
  <c r="T315" i="14" a="1"/>
  <c r="T315" i="14" s="1"/>
  <c r="T316" i="14" a="1"/>
  <c r="T316" i="14" s="1"/>
  <c r="T317" i="14" a="1"/>
  <c r="T317" i="14" s="1"/>
  <c r="T318" i="14" a="1"/>
  <c r="T318" i="14" s="1"/>
  <c r="T319" i="14" a="1"/>
  <c r="T319" i="14" s="1"/>
  <c r="T320" i="14" a="1"/>
  <c r="T320" i="14" s="1"/>
  <c r="T321" i="14" a="1"/>
  <c r="T321" i="14" s="1"/>
  <c r="T322" i="14" a="1"/>
  <c r="T322" i="14" s="1"/>
  <c r="T323" i="14" a="1"/>
  <c r="T323" i="14" s="1"/>
  <c r="T324" i="14" a="1"/>
  <c r="T324" i="14" s="1"/>
  <c r="T325" i="14" a="1"/>
  <c r="T325" i="14" s="1"/>
  <c r="T326" i="14" a="1"/>
  <c r="T326" i="14" s="1"/>
  <c r="T327" i="14" a="1"/>
  <c r="T327" i="14" s="1"/>
  <c r="T328" i="14" a="1"/>
  <c r="T328" i="14" s="1"/>
  <c r="T329" i="14" a="1"/>
  <c r="T329" i="14" s="1"/>
  <c r="T330" i="14" a="1"/>
  <c r="T330" i="14" s="1"/>
  <c r="T331" i="14" a="1"/>
  <c r="T331" i="14" s="1"/>
  <c r="T332" i="14" a="1"/>
  <c r="T332" i="14" s="1"/>
  <c r="T333" i="14" a="1"/>
  <c r="T333" i="14" s="1"/>
  <c r="T334" i="14" a="1"/>
  <c r="T334" i="14" s="1"/>
  <c r="T335" i="14" a="1"/>
  <c r="T335" i="14" s="1"/>
  <c r="T336" i="14" a="1"/>
  <c r="T336" i="14" s="1"/>
  <c r="T337" i="14" a="1"/>
  <c r="T337" i="14" s="1"/>
  <c r="T338" i="14" a="1"/>
  <c r="T338" i="14" s="1"/>
  <c r="T339" i="14" a="1"/>
  <c r="T339" i="14" s="1"/>
  <c r="T340" i="14" a="1"/>
  <c r="T340" i="14" s="1"/>
  <c r="T341" i="14" a="1"/>
  <c r="T341" i="14" s="1"/>
  <c r="T342" i="14" a="1"/>
  <c r="T342" i="14" s="1"/>
  <c r="T343" i="14" a="1"/>
  <c r="T343" i="14" s="1"/>
  <c r="T344" i="14" a="1"/>
  <c r="T344" i="14" s="1"/>
  <c r="T345" i="14" a="1"/>
  <c r="T345" i="14" s="1"/>
  <c r="T346" i="14" a="1"/>
  <c r="T346" i="14" s="1"/>
  <c r="T347" i="14" a="1"/>
  <c r="T347" i="14" s="1"/>
  <c r="T348" i="14" a="1"/>
  <c r="T348" i="14" s="1"/>
  <c r="T349" i="14" a="1"/>
  <c r="T349" i="14" s="1"/>
  <c r="T350" i="14" a="1"/>
  <c r="T350" i="14" s="1"/>
  <c r="T351" i="14" a="1"/>
  <c r="T351" i="14" s="1"/>
  <c r="T352" i="14" a="1"/>
  <c r="T352" i="14" s="1"/>
  <c r="T353" i="14" a="1"/>
  <c r="T353" i="14" s="1"/>
  <c r="T354" i="14" a="1"/>
  <c r="T354" i="14" s="1"/>
  <c r="T355" i="14" a="1"/>
  <c r="T355" i="14" s="1"/>
  <c r="T356" i="14" a="1"/>
  <c r="T356" i="14" s="1"/>
  <c r="T357" i="14" a="1"/>
  <c r="T357" i="14" s="1"/>
  <c r="T4" i="14" a="1"/>
  <c r="T4" i="14" s="1"/>
  <c r="B201" i="14"/>
  <c r="A201" i="14" s="1"/>
  <c r="B69" i="14"/>
  <c r="A69" i="14" s="1"/>
  <c r="E227" i="14" a="1"/>
  <c r="E227" i="14" s="1"/>
  <c r="B227" i="14" s="1"/>
  <c r="A227" i="14" s="1"/>
  <c r="AB4" i="14"/>
  <c r="AC4" i="14"/>
  <c r="AA4" i="14"/>
  <c r="Z4" i="14"/>
  <c r="E15" i="14" a="1"/>
  <c r="E15" i="14" s="1"/>
  <c r="B15" i="14" s="1"/>
  <c r="A15" i="14" s="1"/>
  <c r="E12" i="14" a="1"/>
  <c r="E12" i="14" s="1"/>
  <c r="B12" i="14" s="1"/>
  <c r="A12" i="14" s="1"/>
  <c r="E16" i="14" a="1"/>
  <c r="E16" i="14" s="1"/>
  <c r="B16" i="14" s="1"/>
  <c r="A16" i="14" s="1"/>
  <c r="E14" i="14" a="1"/>
  <c r="E14" i="14" s="1"/>
  <c r="B14" i="14" s="1"/>
  <c r="A14" i="14" s="1"/>
  <c r="E13" i="14" a="1"/>
  <c r="E13" i="14" s="1"/>
  <c r="B13" i="14" s="1"/>
  <c r="A13" i="14" s="1"/>
  <c r="E11" i="14" a="1"/>
  <c r="E11" i="14" s="1"/>
  <c r="B11" i="14" s="1"/>
  <c r="A11" i="14" s="1"/>
  <c r="E254" i="14" a="1"/>
  <c r="E254" i="14" s="1"/>
  <c r="B254" i="14" s="1"/>
  <c r="A254" i="14" s="1"/>
  <c r="E252" i="14" a="1"/>
  <c r="E252" i="14" s="1"/>
  <c r="B252" i="14" s="1"/>
  <c r="A252" i="14" s="1"/>
  <c r="E141" i="14" a="1"/>
  <c r="E141" i="14" s="1"/>
  <c r="B141" i="14" s="1"/>
  <c r="A141" i="14" s="1"/>
  <c r="E148" i="14" a="1"/>
  <c r="E148" i="14" s="1"/>
  <c r="B148" i="14" s="1"/>
  <c r="A148" i="14" s="1"/>
  <c r="E198" i="14" a="1"/>
  <c r="E198" i="14" s="1"/>
  <c r="B198" i="14" s="1"/>
  <c r="A198" i="14" s="1"/>
  <c r="E129" i="14" a="1"/>
  <c r="E129" i="14" s="1"/>
  <c r="B129" i="14" s="1"/>
  <c r="A129" i="14" s="1"/>
  <c r="E240" i="14" a="1"/>
  <c r="E240" i="14" s="1"/>
  <c r="B240" i="14" s="1"/>
  <c r="A240" i="14" s="1"/>
  <c r="E239" i="14" a="1"/>
  <c r="E239" i="14" s="1"/>
  <c r="B239" i="14" s="1"/>
  <c r="A239" i="14" s="1"/>
  <c r="E238" i="14" a="1"/>
  <c r="E238" i="14" s="1"/>
  <c r="B238" i="14" s="1"/>
  <c r="A238" i="14" s="1"/>
  <c r="E237" i="14" a="1"/>
  <c r="E237" i="14" s="1"/>
  <c r="B237" i="14" s="1"/>
  <c r="A237" i="14" s="1"/>
  <c r="E224" i="14" a="1"/>
  <c r="E224" i="14" s="1"/>
  <c r="B224" i="14" s="1"/>
  <c r="A224" i="14" s="1"/>
  <c r="E223" i="14" a="1"/>
  <c r="E223" i="14" s="1"/>
  <c r="B223" i="14" s="1"/>
  <c r="A223" i="14" s="1"/>
  <c r="E233" i="14" a="1"/>
  <c r="E233" i="14" s="1"/>
  <c r="B233" i="14" s="1"/>
  <c r="A233" i="14" s="1"/>
  <c r="J7" i="12"/>
  <c r="I4" i="11"/>
  <c r="I5" i="11"/>
  <c r="E15" i="11"/>
  <c r="E19" i="11" s="1"/>
  <c r="E23" i="11" s="1"/>
  <c r="E27" i="11" s="1"/>
  <c r="E31" i="11" s="1"/>
  <c r="E35" i="11" s="1"/>
  <c r="E39" i="11" s="1"/>
  <c r="E43" i="11" s="1"/>
  <c r="E47" i="11" s="1"/>
  <c r="E51" i="11" s="1"/>
  <c r="E55" i="11" s="1"/>
  <c r="E59" i="11" s="1"/>
  <c r="E63" i="11" s="1"/>
  <c r="E67" i="11" s="1"/>
  <c r="E71" i="11" s="1"/>
  <c r="E75" i="11" s="1"/>
  <c r="E79" i="11" s="1"/>
  <c r="E83" i="11" s="1"/>
  <c r="E5" i="14" a="1"/>
  <c r="E5" i="14" s="1"/>
  <c r="B5" i="14" s="1"/>
  <c r="A5" i="14" s="1"/>
  <c r="E6" i="14" a="1"/>
  <c r="E6" i="14" s="1"/>
  <c r="B6" i="14" s="1"/>
  <c r="A6" i="14" s="1"/>
  <c r="E7" i="14" a="1"/>
  <c r="E7" i="14" s="1"/>
  <c r="B7" i="14" s="1"/>
  <c r="A7" i="14" s="1"/>
  <c r="E8" i="14" a="1"/>
  <c r="E8" i="14" s="1"/>
  <c r="B8" i="14" s="1"/>
  <c r="A8" i="14" s="1"/>
  <c r="E9" i="14" a="1"/>
  <c r="E9" i="14" s="1"/>
  <c r="B9" i="14" s="1"/>
  <c r="A9" i="14" s="1"/>
  <c r="E10" i="14" a="1"/>
  <c r="E10" i="14" s="1"/>
  <c r="B10" i="14" s="1"/>
  <c r="A10" i="14" s="1"/>
  <c r="E17" i="14" a="1"/>
  <c r="E17" i="14" s="1"/>
  <c r="B17" i="14" s="1"/>
  <c r="A17" i="14" s="1"/>
  <c r="E18" i="14" a="1"/>
  <c r="E18" i="14" s="1"/>
  <c r="B18" i="14" s="1"/>
  <c r="A18" i="14" s="1"/>
  <c r="E19" i="14" a="1"/>
  <c r="E19" i="14" s="1"/>
  <c r="B19" i="14" s="1"/>
  <c r="A19" i="14" s="1"/>
  <c r="E20" i="14" a="1"/>
  <c r="E20" i="14" s="1"/>
  <c r="B20" i="14" s="1"/>
  <c r="A20" i="14" s="1"/>
  <c r="E21" i="14" a="1"/>
  <c r="E21" i="14" s="1"/>
  <c r="B21" i="14" s="1"/>
  <c r="A21" i="14" s="1"/>
  <c r="E22" i="14" a="1"/>
  <c r="E22" i="14" s="1"/>
  <c r="B22" i="14" s="1"/>
  <c r="A22" i="14" s="1"/>
  <c r="E23" i="14" a="1"/>
  <c r="E23" i="14" s="1"/>
  <c r="B23" i="14" s="1"/>
  <c r="A23" i="14" s="1"/>
  <c r="E24" i="14" a="1"/>
  <c r="E24" i="14" s="1"/>
  <c r="B24" i="14" s="1"/>
  <c r="A24" i="14" s="1"/>
  <c r="E25" i="14" a="1"/>
  <c r="E25" i="14" s="1"/>
  <c r="B25" i="14" s="1"/>
  <c r="A25" i="14" s="1"/>
  <c r="E26" i="14" a="1"/>
  <c r="E26" i="14" s="1"/>
  <c r="B26" i="14" s="1"/>
  <c r="A26" i="14" s="1"/>
  <c r="E27" i="14" a="1"/>
  <c r="E27" i="14" s="1"/>
  <c r="B27" i="14" s="1"/>
  <c r="A27" i="14" s="1"/>
  <c r="E28" i="14" a="1"/>
  <c r="E28" i="14" s="1"/>
  <c r="B28" i="14" s="1"/>
  <c r="A28" i="14" s="1"/>
  <c r="E29" i="14" a="1"/>
  <c r="E29" i="14" s="1"/>
  <c r="B29" i="14" s="1"/>
  <c r="A29" i="14" s="1"/>
  <c r="E30" i="14" a="1"/>
  <c r="E30" i="14" s="1"/>
  <c r="B30" i="14" s="1"/>
  <c r="A30" i="14" s="1"/>
  <c r="E31" i="14" a="1"/>
  <c r="E31" i="14" s="1"/>
  <c r="B31" i="14" s="1"/>
  <c r="A31" i="14" s="1"/>
  <c r="E32" i="14" a="1"/>
  <c r="E32" i="14" s="1"/>
  <c r="B32" i="14" s="1"/>
  <c r="A32" i="14" s="1"/>
  <c r="E33" i="14" a="1"/>
  <c r="E33" i="14" s="1"/>
  <c r="B33" i="14" s="1"/>
  <c r="A33" i="14" s="1"/>
  <c r="E34" i="14" a="1"/>
  <c r="E34" i="14" s="1"/>
  <c r="B34" i="14" s="1"/>
  <c r="A34" i="14" s="1"/>
  <c r="E35" i="14" a="1"/>
  <c r="E35" i="14" s="1"/>
  <c r="B35" i="14" s="1"/>
  <c r="A35" i="14" s="1"/>
  <c r="E36" i="14" a="1"/>
  <c r="E36" i="14" s="1"/>
  <c r="B36" i="14" s="1"/>
  <c r="A36" i="14" s="1"/>
  <c r="E37" i="14" a="1"/>
  <c r="E37" i="14" s="1"/>
  <c r="B37" i="14" s="1"/>
  <c r="A37" i="14" s="1"/>
  <c r="E38" i="14" a="1"/>
  <c r="E38" i="14" s="1"/>
  <c r="B38" i="14" s="1"/>
  <c r="A38" i="14" s="1"/>
  <c r="E39" i="14" a="1"/>
  <c r="E39" i="14" s="1"/>
  <c r="B39" i="14" s="1"/>
  <c r="A39" i="14" s="1"/>
  <c r="E40" i="14" a="1"/>
  <c r="E40" i="14" s="1"/>
  <c r="B40" i="14" s="1"/>
  <c r="A40" i="14" s="1"/>
  <c r="E41" i="14" a="1"/>
  <c r="E41" i="14" s="1"/>
  <c r="B41" i="14" s="1"/>
  <c r="A41" i="14" s="1"/>
  <c r="E42" i="14" a="1"/>
  <c r="E42" i="14" s="1"/>
  <c r="B42" i="14" s="1"/>
  <c r="A42" i="14" s="1"/>
  <c r="E43" i="14" a="1"/>
  <c r="E43" i="14" s="1"/>
  <c r="B43" i="14" s="1"/>
  <c r="A43" i="14" s="1"/>
  <c r="E44" i="14" a="1"/>
  <c r="E44" i="14" s="1"/>
  <c r="B44" i="14" s="1"/>
  <c r="A44" i="14" s="1"/>
  <c r="E45" i="14" a="1"/>
  <c r="E45" i="14" s="1"/>
  <c r="B45" i="14" s="1"/>
  <c r="A45" i="14" s="1"/>
  <c r="E46" i="14" a="1"/>
  <c r="E46" i="14" s="1"/>
  <c r="B46" i="14" s="1"/>
  <c r="A46" i="14" s="1"/>
  <c r="E47" i="14" a="1"/>
  <c r="E47" i="14" s="1"/>
  <c r="B47" i="14" s="1"/>
  <c r="A47" i="14" s="1"/>
  <c r="E48" i="14" a="1"/>
  <c r="E48" i="14" s="1"/>
  <c r="B48" i="14" s="1"/>
  <c r="A48" i="14" s="1"/>
  <c r="E49" i="14" a="1"/>
  <c r="E49" i="14" s="1"/>
  <c r="B49" i="14" s="1"/>
  <c r="A49" i="14" s="1"/>
  <c r="E50" i="14" a="1"/>
  <c r="E50" i="14" s="1"/>
  <c r="B50" i="14" s="1"/>
  <c r="A50" i="14" s="1"/>
  <c r="E51" i="14" a="1"/>
  <c r="E51" i="14" s="1"/>
  <c r="B51" i="14" s="1"/>
  <c r="A51" i="14" s="1"/>
  <c r="E52" i="14" a="1"/>
  <c r="E52" i="14" s="1"/>
  <c r="B52" i="14" s="1"/>
  <c r="A52" i="14" s="1"/>
  <c r="E53" i="14" a="1"/>
  <c r="E53" i="14" s="1"/>
  <c r="B53" i="14" s="1"/>
  <c r="A53" i="14" s="1"/>
  <c r="E54" i="14" a="1"/>
  <c r="E54" i="14" s="1"/>
  <c r="B54" i="14" s="1"/>
  <c r="A54" i="14" s="1"/>
  <c r="E55" i="14" a="1"/>
  <c r="E55" i="14" s="1"/>
  <c r="B55" i="14" s="1"/>
  <c r="A55" i="14" s="1"/>
  <c r="E56" i="14" a="1"/>
  <c r="E56" i="14" s="1"/>
  <c r="B56" i="14" s="1"/>
  <c r="A56" i="14" s="1"/>
  <c r="E57" i="14" a="1"/>
  <c r="E57" i="14" s="1"/>
  <c r="B57" i="14" s="1"/>
  <c r="A57" i="14" s="1"/>
  <c r="E58" i="14" a="1"/>
  <c r="E58" i="14" s="1"/>
  <c r="B58" i="14" s="1"/>
  <c r="A58" i="14" s="1"/>
  <c r="E59" i="14" a="1"/>
  <c r="E59" i="14" s="1"/>
  <c r="B59" i="14" s="1"/>
  <c r="A59" i="14" s="1"/>
  <c r="E60" i="14" a="1"/>
  <c r="E60" i="14" s="1"/>
  <c r="B60" i="14" s="1"/>
  <c r="A60" i="14" s="1"/>
  <c r="E61" i="14" a="1"/>
  <c r="E61" i="14" s="1"/>
  <c r="B61" i="14" s="1"/>
  <c r="A61" i="14" s="1"/>
  <c r="E62" i="14" a="1"/>
  <c r="E62" i="14" s="1"/>
  <c r="B62" i="14" s="1"/>
  <c r="A62" i="14" s="1"/>
  <c r="E64" i="14" a="1"/>
  <c r="E64" i="14" s="1"/>
  <c r="B64" i="14" s="1"/>
  <c r="A64" i="14" s="1"/>
  <c r="E65" i="14" a="1"/>
  <c r="E65" i="14" s="1"/>
  <c r="B65" i="14" s="1"/>
  <c r="A65" i="14" s="1"/>
  <c r="E66" i="14" a="1"/>
  <c r="E66" i="14" s="1"/>
  <c r="B66" i="14" s="1"/>
  <c r="A66" i="14" s="1"/>
  <c r="E67" i="14" a="1"/>
  <c r="E67" i="14" s="1"/>
  <c r="B67" i="14" s="1"/>
  <c r="A67" i="14" s="1"/>
  <c r="E68" i="14" a="1"/>
  <c r="E68" i="14" s="1"/>
  <c r="B68" i="14" s="1"/>
  <c r="A68" i="14" s="1"/>
  <c r="E70" i="14" a="1"/>
  <c r="E70" i="14" s="1"/>
  <c r="B70" i="14" s="1"/>
  <c r="A70" i="14" s="1"/>
  <c r="E71" i="14" a="1"/>
  <c r="E71" i="14" s="1"/>
  <c r="B71" i="14" s="1"/>
  <c r="A71" i="14" s="1"/>
  <c r="E72" i="14" a="1"/>
  <c r="E72" i="14" s="1"/>
  <c r="B72" i="14" s="1"/>
  <c r="A72" i="14" s="1"/>
  <c r="E73" i="14" a="1"/>
  <c r="E73" i="14" s="1"/>
  <c r="B73" i="14" s="1"/>
  <c r="A73" i="14" s="1"/>
  <c r="E74" i="14" a="1"/>
  <c r="E74" i="14" s="1"/>
  <c r="B74" i="14" s="1"/>
  <c r="A74" i="14" s="1"/>
  <c r="E75" i="14" a="1"/>
  <c r="E75" i="14" s="1"/>
  <c r="B75" i="14" s="1"/>
  <c r="A75" i="14" s="1"/>
  <c r="E76" i="14" a="1"/>
  <c r="E76" i="14" s="1"/>
  <c r="B76" i="14" s="1"/>
  <c r="A76" i="14" s="1"/>
  <c r="E77" i="14" a="1"/>
  <c r="E77" i="14" s="1"/>
  <c r="B77" i="14" s="1"/>
  <c r="A77" i="14" s="1"/>
  <c r="E78" i="14" a="1"/>
  <c r="E78" i="14" s="1"/>
  <c r="B78" i="14" s="1"/>
  <c r="A78" i="14" s="1"/>
  <c r="E79" i="14" a="1"/>
  <c r="E79" i="14" s="1"/>
  <c r="B79" i="14" s="1"/>
  <c r="A79" i="14" s="1"/>
  <c r="E80" i="14" a="1"/>
  <c r="E80" i="14" s="1"/>
  <c r="B80" i="14" s="1"/>
  <c r="A80" i="14" s="1"/>
  <c r="E81" i="14" a="1"/>
  <c r="E81" i="14" s="1"/>
  <c r="B81" i="14" s="1"/>
  <c r="A81" i="14" s="1"/>
  <c r="E82" i="14" a="1"/>
  <c r="E82" i="14" s="1"/>
  <c r="B82" i="14" s="1"/>
  <c r="A82" i="14" s="1"/>
  <c r="E83" i="14" a="1"/>
  <c r="E83" i="14" s="1"/>
  <c r="B83" i="14" s="1"/>
  <c r="A83" i="14" s="1"/>
  <c r="E84" i="14" a="1"/>
  <c r="E84" i="14" s="1"/>
  <c r="B84" i="14" s="1"/>
  <c r="A84" i="14" s="1"/>
  <c r="E85" i="14" a="1"/>
  <c r="E85" i="14" s="1"/>
  <c r="B85" i="14" s="1"/>
  <c r="A85" i="14" s="1"/>
  <c r="E86" i="14" a="1"/>
  <c r="E86" i="14" s="1"/>
  <c r="B86" i="14" s="1"/>
  <c r="A86" i="14" s="1"/>
  <c r="E87" i="14" a="1"/>
  <c r="E87" i="14" s="1"/>
  <c r="B87" i="14" s="1"/>
  <c r="A87" i="14" s="1"/>
  <c r="E88" i="14" a="1"/>
  <c r="E88" i="14" s="1"/>
  <c r="B88" i="14" s="1"/>
  <c r="A88" i="14" s="1"/>
  <c r="E89" i="14" a="1"/>
  <c r="E89" i="14" s="1"/>
  <c r="B89" i="14" s="1"/>
  <c r="A89" i="14" s="1"/>
  <c r="E90" i="14" a="1"/>
  <c r="E90" i="14" s="1"/>
  <c r="B90" i="14" s="1"/>
  <c r="A90" i="14" s="1"/>
  <c r="E91" i="14" a="1"/>
  <c r="E91" i="14" s="1"/>
  <c r="B91" i="14" s="1"/>
  <c r="A91" i="14" s="1"/>
  <c r="E92" i="14" a="1"/>
  <c r="E92" i="14" s="1"/>
  <c r="B92" i="14" s="1"/>
  <c r="A92" i="14" s="1"/>
  <c r="E93" i="14" a="1"/>
  <c r="E93" i="14" s="1"/>
  <c r="B93" i="14" s="1"/>
  <c r="A93" i="14" s="1"/>
  <c r="E94" i="14" a="1"/>
  <c r="E94" i="14" s="1"/>
  <c r="B94" i="14" s="1"/>
  <c r="A94" i="14" s="1"/>
  <c r="E95" i="14" a="1"/>
  <c r="E95" i="14" s="1"/>
  <c r="B95" i="14" s="1"/>
  <c r="A95" i="14" s="1"/>
  <c r="E96" i="14" a="1"/>
  <c r="E96" i="14" s="1"/>
  <c r="B96" i="14" s="1"/>
  <c r="A96" i="14" s="1"/>
  <c r="E97" i="14" a="1"/>
  <c r="E97" i="14" s="1"/>
  <c r="B97" i="14" s="1"/>
  <c r="A97" i="14" s="1"/>
  <c r="E98" i="14" a="1"/>
  <c r="E98" i="14" s="1"/>
  <c r="B98" i="14" s="1"/>
  <c r="A98" i="14" s="1"/>
  <c r="E99" i="14" a="1"/>
  <c r="E99" i="14" s="1"/>
  <c r="B99" i="14" s="1"/>
  <c r="A99" i="14" s="1"/>
  <c r="E100" i="14" a="1"/>
  <c r="E100" i="14" s="1"/>
  <c r="B100" i="14" s="1"/>
  <c r="A100" i="14" s="1"/>
  <c r="E101" i="14" a="1"/>
  <c r="E101" i="14" s="1"/>
  <c r="B101" i="14" s="1"/>
  <c r="A101" i="14" s="1"/>
  <c r="E102" i="14" a="1"/>
  <c r="E102" i="14" s="1"/>
  <c r="B102" i="14" s="1"/>
  <c r="A102" i="14" s="1"/>
  <c r="E103" i="14" a="1"/>
  <c r="E103" i="14" s="1"/>
  <c r="B103" i="14" s="1"/>
  <c r="A103" i="14" s="1"/>
  <c r="E104" i="14" a="1"/>
  <c r="E104" i="14" s="1"/>
  <c r="B104" i="14" s="1"/>
  <c r="A104" i="14" s="1"/>
  <c r="E105" i="14" a="1"/>
  <c r="E105" i="14" s="1"/>
  <c r="B105" i="14" s="1"/>
  <c r="A105" i="14" s="1"/>
  <c r="E106" i="14" a="1"/>
  <c r="E106" i="14" s="1"/>
  <c r="B106" i="14" s="1"/>
  <c r="A106" i="14" s="1"/>
  <c r="E107" i="14" a="1"/>
  <c r="E107" i="14" s="1"/>
  <c r="B107" i="14" s="1"/>
  <c r="A107" i="14" s="1"/>
  <c r="E108" i="14" a="1"/>
  <c r="E108" i="14" s="1"/>
  <c r="B108" i="14" s="1"/>
  <c r="A108" i="14" s="1"/>
  <c r="E109" i="14" a="1"/>
  <c r="E109" i="14" s="1"/>
  <c r="B109" i="14" s="1"/>
  <c r="A109" i="14" s="1"/>
  <c r="E110" i="14" a="1"/>
  <c r="E110" i="14" s="1"/>
  <c r="B110" i="14" s="1"/>
  <c r="A110" i="14" s="1"/>
  <c r="E111" i="14" a="1"/>
  <c r="E111" i="14" s="1"/>
  <c r="B111" i="14" s="1"/>
  <c r="A111" i="14" s="1"/>
  <c r="E112" i="14" a="1"/>
  <c r="E112" i="14" s="1"/>
  <c r="B112" i="14" s="1"/>
  <c r="A112" i="14" s="1"/>
  <c r="E113" i="14" a="1"/>
  <c r="E113" i="14" s="1"/>
  <c r="B113" i="14" s="1"/>
  <c r="A113" i="14" s="1"/>
  <c r="E114" i="14" a="1"/>
  <c r="E114" i="14" s="1"/>
  <c r="B114" i="14" s="1"/>
  <c r="A114" i="14" s="1"/>
  <c r="E115" i="14" a="1"/>
  <c r="E115" i="14" s="1"/>
  <c r="B115" i="14" s="1"/>
  <c r="A115" i="14" s="1"/>
  <c r="E116" i="14" a="1"/>
  <c r="E116" i="14" s="1"/>
  <c r="B116" i="14" s="1"/>
  <c r="A116" i="14" s="1"/>
  <c r="E117" i="14" a="1"/>
  <c r="E117" i="14" s="1"/>
  <c r="B117" i="14" s="1"/>
  <c r="A117" i="14" s="1"/>
  <c r="E118" i="14" a="1"/>
  <c r="E118" i="14" s="1"/>
  <c r="B118" i="14" s="1"/>
  <c r="A118" i="14" s="1"/>
  <c r="E119" i="14" a="1"/>
  <c r="E119" i="14" s="1"/>
  <c r="B119" i="14" s="1"/>
  <c r="A119" i="14" s="1"/>
  <c r="E120" i="14" a="1"/>
  <c r="E120" i="14" s="1"/>
  <c r="B120" i="14" s="1"/>
  <c r="A120" i="14" s="1"/>
  <c r="E121" i="14" a="1"/>
  <c r="E121" i="14" s="1"/>
  <c r="B121" i="14" s="1"/>
  <c r="A121" i="14" s="1"/>
  <c r="E122" i="14" a="1"/>
  <c r="E122" i="14" s="1"/>
  <c r="B122" i="14" s="1"/>
  <c r="A122" i="14" s="1"/>
  <c r="E123" i="14" a="1"/>
  <c r="E123" i="14" s="1"/>
  <c r="B123" i="14" s="1"/>
  <c r="A123" i="14" s="1"/>
  <c r="E124" i="14" a="1"/>
  <c r="E124" i="14" s="1"/>
  <c r="B124" i="14" s="1"/>
  <c r="A124" i="14" s="1"/>
  <c r="E125" i="14" a="1"/>
  <c r="E125" i="14" s="1"/>
  <c r="B125" i="14" s="1"/>
  <c r="A125" i="14" s="1"/>
  <c r="E126" i="14" a="1"/>
  <c r="E126" i="14" s="1"/>
  <c r="B126" i="14" s="1"/>
  <c r="A126" i="14" s="1"/>
  <c r="E127" i="14" a="1"/>
  <c r="E127" i="14" s="1"/>
  <c r="B127" i="14" s="1"/>
  <c r="A127" i="14" s="1"/>
  <c r="E128" i="14" a="1"/>
  <c r="E128" i="14" s="1"/>
  <c r="B128" i="14" s="1"/>
  <c r="A128" i="14" s="1"/>
  <c r="E130" i="14" a="1"/>
  <c r="E130" i="14" s="1"/>
  <c r="B130" i="14" s="1"/>
  <c r="A130" i="14" s="1"/>
  <c r="E131" i="14" a="1"/>
  <c r="E131" i="14" s="1"/>
  <c r="B131" i="14" s="1"/>
  <c r="A131" i="14" s="1"/>
  <c r="E132" i="14" a="1"/>
  <c r="E132" i="14" s="1"/>
  <c r="B132" i="14" s="1"/>
  <c r="A132" i="14" s="1"/>
  <c r="E133" i="14" a="1"/>
  <c r="E133" i="14" s="1"/>
  <c r="B133" i="14" s="1"/>
  <c r="A133" i="14" s="1"/>
  <c r="E134" i="14" a="1"/>
  <c r="E134" i="14" s="1"/>
  <c r="B134" i="14" s="1"/>
  <c r="A134" i="14" s="1"/>
  <c r="E135" i="14" a="1"/>
  <c r="E135" i="14" s="1"/>
  <c r="B135" i="14" s="1"/>
  <c r="A135" i="14" s="1"/>
  <c r="E136" i="14" a="1"/>
  <c r="E136" i="14" s="1"/>
  <c r="B136" i="14" s="1"/>
  <c r="A136" i="14" s="1"/>
  <c r="E137" i="14" a="1"/>
  <c r="E137" i="14" s="1"/>
  <c r="B137" i="14" s="1"/>
  <c r="A137" i="14" s="1"/>
  <c r="E138" i="14" a="1"/>
  <c r="E138" i="14" s="1"/>
  <c r="B138" i="14" s="1"/>
  <c r="A138" i="14" s="1"/>
  <c r="E139" i="14" a="1"/>
  <c r="E139" i="14" s="1"/>
  <c r="B139" i="14" s="1"/>
  <c r="A139" i="14" s="1"/>
  <c r="E140" i="14" a="1"/>
  <c r="E140" i="14" s="1"/>
  <c r="B140" i="14" s="1"/>
  <c r="A140" i="14" s="1"/>
  <c r="E142" i="14" a="1"/>
  <c r="E142" i="14" s="1"/>
  <c r="B142" i="14" s="1"/>
  <c r="A142" i="14" s="1"/>
  <c r="E143" i="14" a="1"/>
  <c r="E143" i="14" s="1"/>
  <c r="B143" i="14" s="1"/>
  <c r="A143" i="14" s="1"/>
  <c r="E144" i="14" a="1"/>
  <c r="E144" i="14" s="1"/>
  <c r="B144" i="14" s="1"/>
  <c r="A144" i="14" s="1"/>
  <c r="E145" i="14" a="1"/>
  <c r="E145" i="14" s="1"/>
  <c r="B145" i="14" s="1"/>
  <c r="A145" i="14" s="1"/>
  <c r="E146" i="14" a="1"/>
  <c r="E146" i="14" s="1"/>
  <c r="B146" i="14" s="1"/>
  <c r="A146" i="14" s="1"/>
  <c r="E147" i="14" a="1"/>
  <c r="E147" i="14" s="1"/>
  <c r="B147" i="14" s="1"/>
  <c r="A147" i="14" s="1"/>
  <c r="E149" i="14" a="1"/>
  <c r="E149" i="14" s="1"/>
  <c r="B149" i="14" s="1"/>
  <c r="A149" i="14" s="1"/>
  <c r="E150" i="14" a="1"/>
  <c r="E150" i="14" s="1"/>
  <c r="B150" i="14" s="1"/>
  <c r="A150" i="14" s="1"/>
  <c r="E151" i="14" a="1"/>
  <c r="E151" i="14" s="1"/>
  <c r="B151" i="14" s="1"/>
  <c r="E152" i="14" a="1"/>
  <c r="E152" i="14" s="1"/>
  <c r="B152" i="14" s="1"/>
  <c r="A152" i="14" s="1"/>
  <c r="E153" i="14" a="1"/>
  <c r="E153" i="14" s="1"/>
  <c r="B153" i="14" s="1"/>
  <c r="A153" i="14" s="1"/>
  <c r="E154" i="14" a="1"/>
  <c r="E154" i="14" s="1"/>
  <c r="B154" i="14" s="1"/>
  <c r="A154" i="14" s="1"/>
  <c r="E155" i="14" a="1"/>
  <c r="E155" i="14" s="1"/>
  <c r="B155" i="14" s="1"/>
  <c r="A155" i="14" s="1"/>
  <c r="E156" i="14" a="1"/>
  <c r="E156" i="14" s="1"/>
  <c r="B156" i="14" s="1"/>
  <c r="A156" i="14" s="1"/>
  <c r="E157" i="14" a="1"/>
  <c r="E157" i="14" s="1"/>
  <c r="B157" i="14" s="1"/>
  <c r="A157" i="14" s="1"/>
  <c r="E158" i="14" a="1"/>
  <c r="E158" i="14" s="1"/>
  <c r="B158" i="14" s="1"/>
  <c r="A158" i="14" s="1"/>
  <c r="E159" i="14" a="1"/>
  <c r="E159" i="14" s="1"/>
  <c r="B159" i="14" s="1"/>
  <c r="A159" i="14" s="1"/>
  <c r="E160" i="14" a="1"/>
  <c r="E160" i="14" s="1"/>
  <c r="B160" i="14" s="1"/>
  <c r="A160" i="14" s="1"/>
  <c r="E161" i="14" a="1"/>
  <c r="E161" i="14" s="1"/>
  <c r="B161" i="14" s="1"/>
  <c r="A161" i="14" s="1"/>
  <c r="E162" i="14" a="1"/>
  <c r="E162" i="14" s="1"/>
  <c r="B162" i="14" s="1"/>
  <c r="A162" i="14" s="1"/>
  <c r="E163" i="14" a="1"/>
  <c r="E163" i="14" s="1"/>
  <c r="B163" i="14" s="1"/>
  <c r="A163" i="14" s="1"/>
  <c r="E164" i="14" a="1"/>
  <c r="E164" i="14" s="1"/>
  <c r="B164" i="14" s="1"/>
  <c r="A164" i="14" s="1"/>
  <c r="E165" i="14" a="1"/>
  <c r="E165" i="14" s="1"/>
  <c r="B165" i="14" s="1"/>
  <c r="A165" i="14" s="1"/>
  <c r="E166" i="14" a="1"/>
  <c r="E166" i="14" s="1"/>
  <c r="B166" i="14" s="1"/>
  <c r="A166" i="14" s="1"/>
  <c r="E167" i="14" a="1"/>
  <c r="E167" i="14" s="1"/>
  <c r="B167" i="14" s="1"/>
  <c r="A167" i="14" s="1"/>
  <c r="E168" i="14" a="1"/>
  <c r="E168" i="14" s="1"/>
  <c r="B168" i="14" s="1"/>
  <c r="A168" i="14" s="1"/>
  <c r="E169" i="14" a="1"/>
  <c r="E169" i="14" s="1"/>
  <c r="B169" i="14" s="1"/>
  <c r="A169" i="14" s="1"/>
  <c r="E170" i="14" a="1"/>
  <c r="E170" i="14" s="1"/>
  <c r="B170" i="14" s="1"/>
  <c r="A170" i="14" s="1"/>
  <c r="E171" i="14" a="1"/>
  <c r="E171" i="14" s="1"/>
  <c r="B171" i="14" s="1"/>
  <c r="A171" i="14" s="1"/>
  <c r="E172" i="14" a="1"/>
  <c r="E172" i="14" s="1"/>
  <c r="B172" i="14" s="1"/>
  <c r="A172" i="14" s="1"/>
  <c r="E173" i="14" a="1"/>
  <c r="E173" i="14" s="1"/>
  <c r="B173" i="14" s="1"/>
  <c r="A173" i="14" s="1"/>
  <c r="E174" i="14" a="1"/>
  <c r="E174" i="14" s="1"/>
  <c r="B174" i="14" s="1"/>
  <c r="A174" i="14" s="1"/>
  <c r="E175" i="14" a="1"/>
  <c r="E175" i="14" s="1"/>
  <c r="B175" i="14" s="1"/>
  <c r="A175" i="14" s="1"/>
  <c r="E176" i="14" a="1"/>
  <c r="E176" i="14" s="1"/>
  <c r="B176" i="14" s="1"/>
  <c r="A176" i="14" s="1"/>
  <c r="E177" i="14" a="1"/>
  <c r="E177" i="14" s="1"/>
  <c r="B177" i="14" s="1"/>
  <c r="A177" i="14" s="1"/>
  <c r="E178" i="14" a="1"/>
  <c r="E178" i="14" s="1"/>
  <c r="B178" i="14" s="1"/>
  <c r="A178" i="14" s="1"/>
  <c r="E179" i="14" a="1"/>
  <c r="E179" i="14" s="1"/>
  <c r="B179" i="14" s="1"/>
  <c r="A179" i="14" s="1"/>
  <c r="E180" i="14" a="1"/>
  <c r="E180" i="14" s="1"/>
  <c r="B180" i="14" s="1"/>
  <c r="A180" i="14" s="1"/>
  <c r="E181" i="14" a="1"/>
  <c r="E181" i="14" s="1"/>
  <c r="B181" i="14" s="1"/>
  <c r="A181" i="14" s="1"/>
  <c r="E182" i="14" a="1"/>
  <c r="E182" i="14" s="1"/>
  <c r="B182" i="14" s="1"/>
  <c r="A182" i="14" s="1"/>
  <c r="E183" i="14" a="1"/>
  <c r="E183" i="14" s="1"/>
  <c r="B183" i="14" s="1"/>
  <c r="A183" i="14" s="1"/>
  <c r="E184" i="14" a="1"/>
  <c r="E184" i="14" s="1"/>
  <c r="B184" i="14" s="1"/>
  <c r="A184" i="14" s="1"/>
  <c r="E185" i="14" a="1"/>
  <c r="E185" i="14" s="1"/>
  <c r="B185" i="14" s="1"/>
  <c r="A185" i="14" s="1"/>
  <c r="E186" i="14" a="1"/>
  <c r="E186" i="14" s="1"/>
  <c r="B186" i="14" s="1"/>
  <c r="A186" i="14" s="1"/>
  <c r="E187" i="14" a="1"/>
  <c r="E187" i="14" s="1"/>
  <c r="B187" i="14" s="1"/>
  <c r="A187" i="14" s="1"/>
  <c r="E188" i="14" a="1"/>
  <c r="E188" i="14" s="1"/>
  <c r="B188" i="14" s="1"/>
  <c r="A188" i="14" s="1"/>
  <c r="E189" i="14" a="1"/>
  <c r="E189" i="14" s="1"/>
  <c r="B189" i="14" s="1"/>
  <c r="A189" i="14" s="1"/>
  <c r="E190" i="14" a="1"/>
  <c r="E190" i="14" s="1"/>
  <c r="B190" i="14" s="1"/>
  <c r="A190" i="14" s="1"/>
  <c r="E191" i="14" a="1"/>
  <c r="E191" i="14" s="1"/>
  <c r="B191" i="14" s="1"/>
  <c r="A191" i="14" s="1"/>
  <c r="E192" i="14" a="1"/>
  <c r="E192" i="14" s="1"/>
  <c r="B192" i="14" s="1"/>
  <c r="A192" i="14" s="1"/>
  <c r="E193" i="14" a="1"/>
  <c r="E193" i="14" s="1"/>
  <c r="B193" i="14" s="1"/>
  <c r="A193" i="14" s="1"/>
  <c r="E194" i="14" a="1"/>
  <c r="E194" i="14" s="1"/>
  <c r="B194" i="14" s="1"/>
  <c r="A194" i="14" s="1"/>
  <c r="E195" i="14" a="1"/>
  <c r="E195" i="14" s="1"/>
  <c r="B195" i="14" s="1"/>
  <c r="A195" i="14" s="1"/>
  <c r="E196" i="14" a="1"/>
  <c r="E196" i="14" s="1"/>
  <c r="B196" i="14" s="1"/>
  <c r="A196" i="14" s="1"/>
  <c r="E197" i="14" a="1"/>
  <c r="E197" i="14" s="1"/>
  <c r="B197" i="14" s="1"/>
  <c r="A197" i="14" s="1"/>
  <c r="E199" i="14" a="1"/>
  <c r="E199" i="14" s="1"/>
  <c r="B199" i="14" s="1"/>
  <c r="A199" i="14" s="1"/>
  <c r="E200" i="14" a="1"/>
  <c r="E200" i="14" s="1"/>
  <c r="B200" i="14" s="1"/>
  <c r="A200" i="14" s="1"/>
  <c r="E202" i="14" a="1"/>
  <c r="E202" i="14" s="1"/>
  <c r="B202" i="14" s="1"/>
  <c r="A202" i="14" s="1"/>
  <c r="E203" i="14" a="1"/>
  <c r="E203" i="14" s="1"/>
  <c r="B203" i="14" s="1"/>
  <c r="A203" i="14" s="1"/>
  <c r="E204" i="14" a="1"/>
  <c r="E204" i="14" s="1"/>
  <c r="B204" i="14" s="1"/>
  <c r="A204" i="14" s="1"/>
  <c r="E205" i="14" a="1"/>
  <c r="E205" i="14" s="1"/>
  <c r="B205" i="14" s="1"/>
  <c r="A205" i="14" s="1"/>
  <c r="E206" i="14" a="1"/>
  <c r="E206" i="14" s="1"/>
  <c r="B206" i="14" s="1"/>
  <c r="A206" i="14" s="1"/>
  <c r="E207" i="14" a="1"/>
  <c r="E207" i="14" s="1"/>
  <c r="B207" i="14" s="1"/>
  <c r="A207" i="14" s="1"/>
  <c r="E208" i="14" a="1"/>
  <c r="E208" i="14" s="1"/>
  <c r="B208" i="14" s="1"/>
  <c r="A208" i="14" s="1"/>
  <c r="E209" i="14" a="1"/>
  <c r="E209" i="14" s="1"/>
  <c r="B209" i="14" s="1"/>
  <c r="A209" i="14" s="1"/>
  <c r="E210" i="14" a="1"/>
  <c r="E210" i="14" s="1"/>
  <c r="B210" i="14" s="1"/>
  <c r="A210" i="14" s="1"/>
  <c r="E211" i="14" a="1"/>
  <c r="E211" i="14" s="1"/>
  <c r="B211" i="14" s="1"/>
  <c r="A211" i="14" s="1"/>
  <c r="E212" i="14" a="1"/>
  <c r="E212" i="14" s="1"/>
  <c r="B212" i="14" s="1"/>
  <c r="A212" i="14" s="1"/>
  <c r="E213" i="14" a="1"/>
  <c r="E213" i="14" s="1"/>
  <c r="B213" i="14" s="1"/>
  <c r="A213" i="14" s="1"/>
  <c r="E214" i="14" a="1"/>
  <c r="E214" i="14" s="1"/>
  <c r="B214" i="14" s="1"/>
  <c r="A214" i="14" s="1"/>
  <c r="E215" i="14" a="1"/>
  <c r="E215" i="14" s="1"/>
  <c r="B215" i="14" s="1"/>
  <c r="A215" i="14" s="1"/>
  <c r="E216" i="14" a="1"/>
  <c r="E216" i="14" s="1"/>
  <c r="B216" i="14" s="1"/>
  <c r="A216" i="14" s="1"/>
  <c r="E217" i="14" a="1"/>
  <c r="E217" i="14" s="1"/>
  <c r="B217" i="14" s="1"/>
  <c r="A217" i="14" s="1"/>
  <c r="E218" i="14" a="1"/>
  <c r="E218" i="14" s="1"/>
  <c r="B218" i="14" s="1"/>
  <c r="A218" i="14" s="1"/>
  <c r="E219" i="14" a="1"/>
  <c r="E219" i="14" s="1"/>
  <c r="B219" i="14" s="1"/>
  <c r="A219" i="14" s="1"/>
  <c r="E220" i="14" a="1"/>
  <c r="E220" i="14" s="1"/>
  <c r="B220" i="14" s="1"/>
  <c r="A220" i="14" s="1"/>
  <c r="E221" i="14" a="1"/>
  <c r="E221" i="14" s="1"/>
  <c r="B221" i="14" s="1"/>
  <c r="A221" i="14" s="1"/>
  <c r="E222" i="14" a="1"/>
  <c r="E222" i="14" s="1"/>
  <c r="B222" i="14" s="1"/>
  <c r="A222" i="14" s="1"/>
  <c r="E225" i="14" a="1"/>
  <c r="E225" i="14" s="1"/>
  <c r="B225" i="14" s="1"/>
  <c r="A225" i="14" s="1"/>
  <c r="E226" i="14" a="1"/>
  <c r="E226" i="14" s="1"/>
  <c r="B226" i="14" s="1"/>
  <c r="A226" i="14" s="1"/>
  <c r="E228" i="14" a="1"/>
  <c r="E228" i="14" s="1"/>
  <c r="B228" i="14" s="1"/>
  <c r="A228" i="14" s="1"/>
  <c r="E229" i="14" a="1"/>
  <c r="E229" i="14" s="1"/>
  <c r="B229" i="14" s="1"/>
  <c r="A229" i="14" s="1"/>
  <c r="E230" i="14" a="1"/>
  <c r="E230" i="14" s="1"/>
  <c r="B230" i="14" s="1"/>
  <c r="A230" i="14" s="1"/>
  <c r="E231" i="14" a="1"/>
  <c r="E231" i="14" s="1"/>
  <c r="B231" i="14" s="1"/>
  <c r="A231" i="14" s="1"/>
  <c r="E232" i="14" a="1"/>
  <c r="E232" i="14" s="1"/>
  <c r="B232" i="14" s="1"/>
  <c r="A232" i="14" s="1"/>
  <c r="E234" i="14" a="1"/>
  <c r="E234" i="14" s="1"/>
  <c r="B234" i="14" s="1"/>
  <c r="A234" i="14" s="1"/>
  <c r="E235" i="14" a="1"/>
  <c r="E235" i="14" s="1"/>
  <c r="B235" i="14" s="1"/>
  <c r="A235" i="14" s="1"/>
  <c r="E236" i="14" a="1"/>
  <c r="E236" i="14" s="1"/>
  <c r="B236" i="14" s="1"/>
  <c r="A236" i="14" s="1"/>
  <c r="E241" i="14" a="1"/>
  <c r="E241" i="14" s="1"/>
  <c r="B241" i="14" s="1"/>
  <c r="A241" i="14" s="1"/>
  <c r="E242" i="14" a="1"/>
  <c r="E242" i="14" s="1"/>
  <c r="B242" i="14" s="1"/>
  <c r="A242" i="14" s="1"/>
  <c r="E243" i="14" a="1"/>
  <c r="E243" i="14" s="1"/>
  <c r="B243" i="14" s="1"/>
  <c r="A243" i="14" s="1"/>
  <c r="E244" i="14" a="1"/>
  <c r="E244" i="14" s="1"/>
  <c r="B244" i="14" s="1"/>
  <c r="A244" i="14" s="1"/>
  <c r="E245" i="14" a="1"/>
  <c r="E245" i="14" s="1"/>
  <c r="B245" i="14" s="1"/>
  <c r="A245" i="14" s="1"/>
  <c r="E253" i="14" a="1"/>
  <c r="E253" i="14" s="1"/>
  <c r="B253" i="14" s="1"/>
  <c r="A253" i="14" s="1"/>
  <c r="E246" i="14" a="1"/>
  <c r="E246" i="14" s="1"/>
  <c r="B246" i="14" s="1"/>
  <c r="A246" i="14" s="1"/>
  <c r="E247" i="14" a="1"/>
  <c r="E247" i="14" s="1"/>
  <c r="B247" i="14" s="1"/>
  <c r="A247" i="14" s="1"/>
  <c r="E248" i="14" a="1"/>
  <c r="E248" i="14" s="1"/>
  <c r="B248" i="14" s="1"/>
  <c r="A248" i="14" s="1"/>
  <c r="E249" i="14" a="1"/>
  <c r="E249" i="14" s="1"/>
  <c r="B249" i="14" s="1"/>
  <c r="A249" i="14" s="1"/>
  <c r="E250" i="14" a="1"/>
  <c r="E250" i="14" s="1"/>
  <c r="B250" i="14" s="1"/>
  <c r="A250" i="14" s="1"/>
  <c r="E251" i="14" a="1"/>
  <c r="E251" i="14" s="1"/>
  <c r="B251" i="14" s="1"/>
  <c r="A251" i="14" s="1"/>
  <c r="E255" i="14" a="1"/>
  <c r="E255" i="14" s="1"/>
  <c r="B255" i="14" s="1"/>
  <c r="A255" i="14" s="1"/>
  <c r="E256" i="14" a="1"/>
  <c r="E256" i="14" s="1"/>
  <c r="B256" i="14" s="1"/>
  <c r="A256" i="14" s="1"/>
  <c r="E257" i="14" a="1"/>
  <c r="E257" i="14" s="1"/>
  <c r="B257" i="14" s="1"/>
  <c r="A257" i="14" s="1"/>
  <c r="E258" i="14" a="1"/>
  <c r="E258" i="14" s="1"/>
  <c r="B258" i="14" s="1"/>
  <c r="A258" i="14" s="1"/>
  <c r="E259" i="14" a="1"/>
  <c r="E259" i="14" s="1"/>
  <c r="B259" i="14" s="1"/>
  <c r="A259" i="14" s="1"/>
  <c r="E260" i="14" a="1"/>
  <c r="E260" i="14" s="1"/>
  <c r="B260" i="14" s="1"/>
  <c r="A260" i="14" s="1"/>
  <c r="E261" i="14" a="1"/>
  <c r="E261" i="14" s="1"/>
  <c r="B261" i="14" s="1"/>
  <c r="A261" i="14" s="1"/>
  <c r="E262" i="14" a="1"/>
  <c r="E262" i="14" s="1"/>
  <c r="B262" i="14" s="1"/>
  <c r="A262" i="14" s="1"/>
  <c r="E263" i="14" a="1"/>
  <c r="E263" i="14" s="1"/>
  <c r="B263" i="14" s="1"/>
  <c r="A263" i="14" s="1"/>
  <c r="E264" i="14" a="1"/>
  <c r="E264" i="14" s="1"/>
  <c r="B264" i="14" s="1"/>
  <c r="A264" i="14" s="1"/>
  <c r="E265" i="14" a="1"/>
  <c r="E265" i="14" s="1"/>
  <c r="B265" i="14" s="1"/>
  <c r="A265" i="14" s="1"/>
  <c r="E266" i="14" a="1"/>
  <c r="E266" i="14" s="1"/>
  <c r="B266" i="14" s="1"/>
  <c r="A266" i="14" s="1"/>
  <c r="E267" i="14" a="1"/>
  <c r="E267" i="14" s="1"/>
  <c r="B267" i="14" s="1"/>
  <c r="A267" i="14" s="1"/>
  <c r="E268" i="14" a="1"/>
  <c r="E268" i="14" s="1"/>
  <c r="B268" i="14" s="1"/>
  <c r="A268" i="14" s="1"/>
  <c r="E269" i="14" a="1"/>
  <c r="E269" i="14" s="1"/>
  <c r="B269" i="14" s="1"/>
  <c r="A269" i="14" s="1"/>
  <c r="E270" i="14" a="1"/>
  <c r="E270" i="14" s="1"/>
  <c r="B270" i="14" s="1"/>
  <c r="A270" i="14" s="1"/>
  <c r="E271" i="14" a="1"/>
  <c r="E271" i="14" s="1"/>
  <c r="B271" i="14" s="1"/>
  <c r="A271" i="14" s="1"/>
  <c r="E272" i="14" a="1"/>
  <c r="E272" i="14" s="1"/>
  <c r="B272" i="14" s="1"/>
  <c r="A272" i="14" s="1"/>
  <c r="E273" i="14" a="1"/>
  <c r="E273" i="14" s="1"/>
  <c r="B273" i="14" s="1"/>
  <c r="A273" i="14" s="1"/>
  <c r="E274" i="14" a="1"/>
  <c r="E274" i="14" s="1"/>
  <c r="B274" i="14" s="1"/>
  <c r="A274" i="14" s="1"/>
  <c r="E275" i="14" a="1"/>
  <c r="E275" i="14" s="1"/>
  <c r="B275" i="14" s="1"/>
  <c r="A275" i="14" s="1"/>
  <c r="E276" i="14" a="1"/>
  <c r="E276" i="14" s="1"/>
  <c r="B276" i="14" s="1"/>
  <c r="A276" i="14" s="1"/>
  <c r="E277" i="14" a="1"/>
  <c r="E277" i="14" s="1"/>
  <c r="B277" i="14" s="1"/>
  <c r="A277" i="14" s="1"/>
  <c r="E278" i="14" a="1"/>
  <c r="E278" i="14" s="1"/>
  <c r="B278" i="14" s="1"/>
  <c r="A278" i="14" s="1"/>
  <c r="E279" i="14" a="1"/>
  <c r="E279" i="14" s="1"/>
  <c r="B279" i="14" s="1"/>
  <c r="A279" i="14" s="1"/>
  <c r="E280" i="14" a="1"/>
  <c r="E280" i="14" s="1"/>
  <c r="B280" i="14" s="1"/>
  <c r="A280" i="14" s="1"/>
  <c r="E281" i="14" a="1"/>
  <c r="E281" i="14" s="1"/>
  <c r="B281" i="14" s="1"/>
  <c r="A281" i="14" s="1"/>
  <c r="E282" i="14" a="1"/>
  <c r="E282" i="14" s="1"/>
  <c r="B282" i="14" s="1"/>
  <c r="A282" i="14" s="1"/>
  <c r="E283" i="14" a="1"/>
  <c r="E283" i="14" s="1"/>
  <c r="B283" i="14" s="1"/>
  <c r="A283" i="14" s="1"/>
  <c r="E284" i="14" a="1"/>
  <c r="E284" i="14" s="1"/>
  <c r="B284" i="14" s="1"/>
  <c r="A284" i="14" s="1"/>
  <c r="E285" i="14" a="1"/>
  <c r="E285" i="14" s="1"/>
  <c r="B285" i="14" s="1"/>
  <c r="A285" i="14" s="1"/>
  <c r="E286" i="14" a="1"/>
  <c r="E286" i="14" s="1"/>
  <c r="B286" i="14" s="1"/>
  <c r="A286" i="14" s="1"/>
  <c r="E287" i="14" a="1"/>
  <c r="E287" i="14" s="1"/>
  <c r="B287" i="14" s="1"/>
  <c r="A287" i="14" s="1"/>
  <c r="E288" i="14" a="1"/>
  <c r="E288" i="14" s="1"/>
  <c r="B288" i="14" s="1"/>
  <c r="A288" i="14" s="1"/>
  <c r="E289" i="14" a="1"/>
  <c r="E289" i="14" s="1"/>
  <c r="B289" i="14" s="1"/>
  <c r="A289" i="14" s="1"/>
  <c r="E290" i="14" a="1"/>
  <c r="E290" i="14" s="1"/>
  <c r="B290" i="14" s="1"/>
  <c r="A290" i="14" s="1"/>
  <c r="E291" i="14" a="1"/>
  <c r="E291" i="14" s="1"/>
  <c r="B291" i="14" s="1"/>
  <c r="A291" i="14" s="1"/>
  <c r="E292" i="14" a="1"/>
  <c r="E292" i="14" s="1"/>
  <c r="B292" i="14" s="1"/>
  <c r="A292" i="14" s="1"/>
  <c r="E293" i="14" a="1"/>
  <c r="E293" i="14" s="1"/>
  <c r="B293" i="14" s="1"/>
  <c r="A293" i="14" s="1"/>
  <c r="E294" i="14" a="1"/>
  <c r="E294" i="14" s="1"/>
  <c r="B294" i="14" s="1"/>
  <c r="A294" i="14" s="1"/>
  <c r="E295" i="14" a="1"/>
  <c r="E295" i="14" s="1"/>
  <c r="B295" i="14" s="1"/>
  <c r="A295" i="14" s="1"/>
  <c r="E296" i="14" a="1"/>
  <c r="E296" i="14" s="1"/>
  <c r="B296" i="14" s="1"/>
  <c r="A296" i="14" s="1"/>
  <c r="E297" i="14" a="1"/>
  <c r="E297" i="14" s="1"/>
  <c r="B297" i="14" s="1"/>
  <c r="A297" i="14" s="1"/>
  <c r="E298" i="14" a="1"/>
  <c r="E298" i="14" s="1"/>
  <c r="B298" i="14" s="1"/>
  <c r="A298" i="14" s="1"/>
  <c r="E299" i="14" a="1"/>
  <c r="E299" i="14" s="1"/>
  <c r="B299" i="14" s="1"/>
  <c r="A299" i="14" s="1"/>
  <c r="E300" i="14" a="1"/>
  <c r="E300" i="14" s="1"/>
  <c r="B300" i="14" s="1"/>
  <c r="A300" i="14" s="1"/>
  <c r="E301" i="14" a="1"/>
  <c r="E301" i="14" s="1"/>
  <c r="B301" i="14" s="1"/>
  <c r="A301" i="14" s="1"/>
  <c r="E302" i="14" a="1"/>
  <c r="E302" i="14" s="1"/>
  <c r="B302" i="14" s="1"/>
  <c r="A302" i="14" s="1"/>
  <c r="E303" i="14" a="1"/>
  <c r="E303" i="14" s="1"/>
  <c r="B303" i="14" s="1"/>
  <c r="A303" i="14" s="1"/>
  <c r="E304" i="14" a="1"/>
  <c r="E304" i="14" s="1"/>
  <c r="B304" i="14" s="1"/>
  <c r="A304" i="14" s="1"/>
  <c r="E305" i="14" a="1"/>
  <c r="E305" i="14" s="1"/>
  <c r="B305" i="14" s="1"/>
  <c r="A305" i="14" s="1"/>
  <c r="E306" i="14" a="1"/>
  <c r="E306" i="14" s="1"/>
  <c r="B306" i="14" s="1"/>
  <c r="A306" i="14" s="1"/>
  <c r="E307" i="14" a="1"/>
  <c r="E307" i="14" s="1"/>
  <c r="B307" i="14" s="1"/>
  <c r="A307" i="14" s="1"/>
  <c r="E308" i="14" a="1"/>
  <c r="E308" i="14" s="1"/>
  <c r="B308" i="14" s="1"/>
  <c r="A308" i="14" s="1"/>
  <c r="E309" i="14" a="1"/>
  <c r="E309" i="14" s="1"/>
  <c r="B309" i="14" s="1"/>
  <c r="A309" i="14" s="1"/>
  <c r="E310" i="14" a="1"/>
  <c r="E310" i="14" s="1"/>
  <c r="B310" i="14" s="1"/>
  <c r="A310" i="14" s="1"/>
  <c r="E311" i="14" a="1"/>
  <c r="E311" i="14" s="1"/>
  <c r="B311" i="14" s="1"/>
  <c r="A311" i="14" s="1"/>
  <c r="E312" i="14" a="1"/>
  <c r="E312" i="14" s="1"/>
  <c r="B312" i="14" s="1"/>
  <c r="A312" i="14" s="1"/>
  <c r="E313" i="14" a="1"/>
  <c r="E313" i="14" s="1"/>
  <c r="B313" i="14" s="1"/>
  <c r="A313" i="14" s="1"/>
  <c r="E314" i="14" a="1"/>
  <c r="E314" i="14" s="1"/>
  <c r="B314" i="14" s="1"/>
  <c r="A314" i="14" s="1"/>
  <c r="E315" i="14" a="1"/>
  <c r="E315" i="14" s="1"/>
  <c r="B315" i="14" s="1"/>
  <c r="A315" i="14" s="1"/>
  <c r="E316" i="14" a="1"/>
  <c r="E316" i="14" s="1"/>
  <c r="B316" i="14" s="1"/>
  <c r="A316" i="14" s="1"/>
  <c r="E317" i="14" a="1"/>
  <c r="E317" i="14" s="1"/>
  <c r="B317" i="14" s="1"/>
  <c r="A317" i="14" s="1"/>
  <c r="E318" i="14" a="1"/>
  <c r="E318" i="14" s="1"/>
  <c r="B318" i="14" s="1"/>
  <c r="A318" i="14" s="1"/>
  <c r="E319" i="14" a="1"/>
  <c r="E319" i="14" s="1"/>
  <c r="B319" i="14" s="1"/>
  <c r="A319" i="14" s="1"/>
  <c r="E320" i="14" a="1"/>
  <c r="E320" i="14" s="1"/>
  <c r="B320" i="14" s="1"/>
  <c r="A320" i="14" s="1"/>
  <c r="E321" i="14" a="1"/>
  <c r="E321" i="14" s="1"/>
  <c r="B321" i="14" s="1"/>
  <c r="A321" i="14" s="1"/>
  <c r="E322" i="14" a="1"/>
  <c r="E322" i="14" s="1"/>
  <c r="B322" i="14" s="1"/>
  <c r="A322" i="14" s="1"/>
  <c r="E323" i="14" a="1"/>
  <c r="E323" i="14" s="1"/>
  <c r="B323" i="14" s="1"/>
  <c r="A323" i="14" s="1"/>
  <c r="E324" i="14" a="1"/>
  <c r="E324" i="14" s="1"/>
  <c r="B324" i="14" s="1"/>
  <c r="A324" i="14" s="1"/>
  <c r="E325" i="14" a="1"/>
  <c r="E325" i="14" s="1"/>
  <c r="B325" i="14" s="1"/>
  <c r="A325" i="14" s="1"/>
  <c r="E326" i="14" a="1"/>
  <c r="E326" i="14" s="1"/>
  <c r="B326" i="14" s="1"/>
  <c r="A326" i="14" s="1"/>
  <c r="E327" i="14" a="1"/>
  <c r="E327" i="14" s="1"/>
  <c r="B327" i="14" s="1"/>
  <c r="A327" i="14" s="1"/>
  <c r="E328" i="14" a="1"/>
  <c r="E328" i="14" s="1"/>
  <c r="B328" i="14" s="1"/>
  <c r="A328" i="14" s="1"/>
  <c r="E329" i="14" a="1"/>
  <c r="E329" i="14" s="1"/>
  <c r="B329" i="14" s="1"/>
  <c r="A329" i="14" s="1"/>
  <c r="E330" i="14" a="1"/>
  <c r="E330" i="14" s="1"/>
  <c r="B330" i="14" s="1"/>
  <c r="A330" i="14" s="1"/>
  <c r="E331" i="14" a="1"/>
  <c r="E331" i="14" s="1"/>
  <c r="B331" i="14" s="1"/>
  <c r="A331" i="14" s="1"/>
  <c r="E332" i="14" a="1"/>
  <c r="E332" i="14" s="1"/>
  <c r="B332" i="14" s="1"/>
  <c r="A332" i="14" s="1"/>
  <c r="E333" i="14" a="1"/>
  <c r="E333" i="14" s="1"/>
  <c r="B333" i="14" s="1"/>
  <c r="A333" i="14" s="1"/>
  <c r="E334" i="14" a="1"/>
  <c r="E334" i="14" s="1"/>
  <c r="B334" i="14" s="1"/>
  <c r="A334" i="14" s="1"/>
  <c r="E335" i="14" a="1"/>
  <c r="E335" i="14" s="1"/>
  <c r="B335" i="14" s="1"/>
  <c r="A335" i="14" s="1"/>
  <c r="E336" i="14" a="1"/>
  <c r="E336" i="14" s="1"/>
  <c r="B336" i="14" s="1"/>
  <c r="A336" i="14" s="1"/>
  <c r="E337" i="14" a="1"/>
  <c r="E337" i="14" s="1"/>
  <c r="B337" i="14" s="1"/>
  <c r="A337" i="14" s="1"/>
  <c r="E338" i="14" a="1"/>
  <c r="E338" i="14" s="1"/>
  <c r="B338" i="14" s="1"/>
  <c r="A338" i="14" s="1"/>
  <c r="E339" i="14" a="1"/>
  <c r="E339" i="14" s="1"/>
  <c r="B339" i="14" s="1"/>
  <c r="A339" i="14" s="1"/>
  <c r="E340" i="14" a="1"/>
  <c r="E340" i="14" s="1"/>
  <c r="B340" i="14" s="1"/>
  <c r="A340" i="14" s="1"/>
  <c r="E341" i="14" a="1"/>
  <c r="E341" i="14" s="1"/>
  <c r="B341" i="14" s="1"/>
  <c r="A341" i="14" s="1"/>
  <c r="E342" i="14" a="1"/>
  <c r="E342" i="14" s="1"/>
  <c r="B342" i="14" s="1"/>
  <c r="A342" i="14" s="1"/>
  <c r="E343" i="14" a="1"/>
  <c r="E343" i="14" s="1"/>
  <c r="B343" i="14" s="1"/>
  <c r="A343" i="14" s="1"/>
  <c r="E344" i="14" a="1"/>
  <c r="E344" i="14" s="1"/>
  <c r="B344" i="14" s="1"/>
  <c r="A344" i="14" s="1"/>
  <c r="E345" i="14" a="1"/>
  <c r="E345" i="14" s="1"/>
  <c r="B345" i="14" s="1"/>
  <c r="A345" i="14" s="1"/>
  <c r="E4" i="14" a="1"/>
  <c r="E4" i="14" s="1"/>
  <c r="B4" i="14" s="1"/>
  <c r="A4" i="14" s="1"/>
  <c r="C14" i="12"/>
  <c r="C15" i="12" s="1"/>
  <c r="C16" i="12" s="1"/>
  <c r="D16" i="12" l="1"/>
  <c r="F23" i="11" s="1"/>
  <c r="D15" i="12"/>
  <c r="D14" i="12"/>
  <c r="A151" i="14"/>
  <c r="D13" i="12"/>
  <c r="AD4" i="14"/>
  <c r="C17" i="12"/>
  <c r="D17" i="12" s="1"/>
  <c r="F14" i="12" l="1"/>
  <c r="F13" i="12"/>
  <c r="G14" i="12"/>
  <c r="I16" i="12"/>
  <c r="H15" i="12"/>
  <c r="I13" i="12"/>
  <c r="H13" i="12"/>
  <c r="G13" i="12"/>
  <c r="G17" i="12"/>
  <c r="I17" i="12"/>
  <c r="H16" i="12"/>
  <c r="I14" i="12"/>
  <c r="H17" i="12"/>
  <c r="G16" i="12"/>
  <c r="I15" i="12"/>
  <c r="H14" i="12"/>
  <c r="G15" i="12"/>
  <c r="F15" i="12"/>
  <c r="F16" i="12"/>
  <c r="F17" i="12"/>
  <c r="F11" i="11"/>
  <c r="F15" i="11"/>
  <c r="F19" i="11"/>
  <c r="C18" i="12"/>
  <c r="D18" i="12" s="1"/>
  <c r="H18" i="12" s="1"/>
  <c r="F27" i="11"/>
  <c r="I18" i="12" l="1"/>
  <c r="G18" i="12"/>
  <c r="F18" i="12"/>
  <c r="N14" i="12"/>
  <c r="N16" i="12"/>
  <c r="N13" i="12"/>
  <c r="N15" i="12"/>
  <c r="C19" i="12"/>
  <c r="F31" i="11"/>
  <c r="N17" i="12"/>
  <c r="D19" i="12" l="1"/>
  <c r="H19" i="12" s="1"/>
  <c r="N18" i="12"/>
  <c r="C20" i="12"/>
  <c r="F19" i="12" l="1"/>
  <c r="F35" i="11"/>
  <c r="D20" i="12"/>
  <c r="G19" i="12"/>
  <c r="I19" i="12"/>
  <c r="C21" i="12"/>
  <c r="N19" i="12" l="1"/>
  <c r="D21" i="12"/>
  <c r="F20" i="12"/>
  <c r="H20" i="12"/>
  <c r="I20" i="12"/>
  <c r="N20" i="12" s="1"/>
  <c r="G20" i="12"/>
  <c r="C22" i="12"/>
  <c r="I21" i="12" l="1"/>
  <c r="N21" i="12" s="1"/>
  <c r="F21" i="12"/>
  <c r="G21" i="12"/>
  <c r="D22" i="12"/>
  <c r="I22" i="12" s="1"/>
  <c r="H21" i="12"/>
  <c r="F43" i="11"/>
  <c r="C23" i="12"/>
  <c r="F47" i="11" l="1"/>
  <c r="D23" i="12"/>
  <c r="G23" i="12" s="1"/>
  <c r="N22" i="12"/>
  <c r="G22" i="12"/>
  <c r="F22" i="12"/>
  <c r="H22" i="12"/>
  <c r="C24" i="12"/>
  <c r="F51" i="11" l="1"/>
  <c r="F23" i="12"/>
  <c r="H23" i="12"/>
  <c r="I23" i="12"/>
  <c r="D24" i="12"/>
  <c r="C25" i="12"/>
  <c r="N23" i="12" l="1"/>
  <c r="D25" i="12"/>
  <c r="G25" i="12" s="1"/>
  <c r="I24" i="12"/>
  <c r="F55" i="11"/>
  <c r="G24" i="12"/>
  <c r="H24" i="12"/>
  <c r="F24" i="12"/>
  <c r="C26" i="12"/>
  <c r="N24" i="12" l="1"/>
  <c r="H25" i="12"/>
  <c r="I25" i="12"/>
  <c r="D26" i="12"/>
  <c r="H26" i="12" s="1"/>
  <c r="F25" i="12"/>
  <c r="F59" i="11"/>
  <c r="C27" i="12"/>
  <c r="N25" i="12" l="1"/>
  <c r="F63" i="11"/>
  <c r="D27" i="12"/>
  <c r="G27" i="12" s="1"/>
  <c r="I26" i="12"/>
  <c r="G26" i="12"/>
  <c r="F26" i="12"/>
  <c r="C28" i="12"/>
  <c r="N26" i="12" l="1"/>
  <c r="I27" i="12"/>
  <c r="F27" i="12"/>
  <c r="D28" i="12"/>
  <c r="H27" i="12"/>
  <c r="F67" i="11"/>
  <c r="C29" i="12"/>
  <c r="N27" i="12" l="1"/>
  <c r="F71" i="11"/>
  <c r="I28" i="12"/>
  <c r="N28" i="12" s="1"/>
  <c r="H28" i="12"/>
  <c r="G28" i="12"/>
  <c r="F28" i="12"/>
  <c r="D29" i="12"/>
  <c r="F75" i="11" s="1"/>
  <c r="C30" i="12"/>
  <c r="G29" i="12" l="1"/>
  <c r="D30" i="12"/>
  <c r="F30" i="12" s="1"/>
  <c r="H29" i="12"/>
  <c r="F29" i="12"/>
  <c r="I29" i="12"/>
  <c r="C31" i="12"/>
  <c r="N29" i="12" l="1"/>
  <c r="D31" i="12"/>
  <c r="F31" i="12" s="1"/>
  <c r="F79" i="11"/>
  <c r="G30" i="12"/>
  <c r="H30" i="12"/>
  <c r="I30" i="12"/>
  <c r="C32" i="12"/>
  <c r="N30" i="12" l="1"/>
  <c r="I31" i="12"/>
  <c r="D32" i="12"/>
  <c r="G32" i="12" s="1"/>
  <c r="G31" i="12"/>
  <c r="F83" i="11"/>
  <c r="H31" i="12"/>
  <c r="C33" i="12"/>
  <c r="N31" i="12" l="1"/>
  <c r="H32" i="12"/>
  <c r="J32" i="12"/>
  <c r="I32" i="12"/>
  <c r="D33" i="12"/>
  <c r="F32" i="12"/>
  <c r="E32" i="12"/>
  <c r="C34" i="12"/>
  <c r="N32" i="12" l="1"/>
  <c r="F33" i="12"/>
  <c r="J33" i="12"/>
  <c r="I33" i="12"/>
  <c r="H33" i="12"/>
  <c r="G33" i="12"/>
  <c r="E33" i="12"/>
  <c r="D34" i="12"/>
  <c r="C35" i="12"/>
  <c r="N33" i="12" l="1"/>
  <c r="I34" i="12"/>
  <c r="G34" i="12"/>
  <c r="F34" i="12"/>
  <c r="E34" i="12"/>
  <c r="J34" i="12"/>
  <c r="H34" i="12"/>
  <c r="D35" i="12"/>
  <c r="G35" i="12" s="1"/>
  <c r="C36" i="12"/>
  <c r="N34" i="12" l="1"/>
  <c r="H35" i="12"/>
  <c r="I35" i="12"/>
  <c r="F35" i="12"/>
  <c r="E35" i="12"/>
  <c r="J35" i="12"/>
  <c r="D36" i="12"/>
  <c r="E36" i="12" s="1"/>
  <c r="C37" i="12"/>
  <c r="N35" i="12" l="1"/>
  <c r="J36" i="12"/>
  <c r="G36" i="12"/>
  <c r="D37" i="12"/>
  <c r="J37" i="12" s="1"/>
  <c r="H36" i="12"/>
  <c r="I36" i="12"/>
  <c r="F36" i="12"/>
  <c r="C38" i="12"/>
  <c r="N36" i="12" l="1"/>
  <c r="F37" i="12"/>
  <c r="H37" i="12"/>
  <c r="I37" i="12"/>
  <c r="N37" i="12" s="1"/>
  <c r="G37" i="12"/>
  <c r="E37" i="12"/>
  <c r="D38" i="12"/>
  <c r="H38" i="12" s="1"/>
  <c r="C39" i="12"/>
  <c r="G38" i="12" l="1"/>
  <c r="D39" i="12"/>
  <c r="J39" i="12" s="1"/>
  <c r="E38" i="12"/>
  <c r="I38" i="12"/>
  <c r="J38" i="12"/>
  <c r="F38" i="12"/>
  <c r="C40" i="12"/>
  <c r="N38" i="12" l="1"/>
  <c r="H39" i="12"/>
  <c r="F39" i="12"/>
  <c r="E39" i="12"/>
  <c r="G39" i="12"/>
  <c r="I39" i="12"/>
  <c r="N39" i="12" s="1"/>
  <c r="D40" i="12"/>
  <c r="C41" i="12"/>
  <c r="E40" i="12" l="1"/>
  <c r="H40" i="12"/>
  <c r="J40" i="12"/>
  <c r="I40" i="12"/>
  <c r="G40" i="12"/>
  <c r="F40" i="12"/>
  <c r="D41" i="12"/>
  <c r="H41" i="12" s="1"/>
  <c r="C42" i="12"/>
  <c r="N40" i="12" l="1"/>
  <c r="J41" i="12"/>
  <c r="D42" i="12"/>
  <c r="I42" i="12" s="1"/>
  <c r="G41" i="12"/>
  <c r="E41" i="12"/>
  <c r="I41" i="12"/>
  <c r="F41" i="12"/>
  <c r="C43" i="12"/>
  <c r="N41" i="12" l="1"/>
  <c r="J42" i="12"/>
  <c r="N42" i="12" s="1"/>
  <c r="H42" i="12"/>
  <c r="D43" i="12"/>
  <c r="J43" i="12" s="1"/>
  <c r="G42" i="12"/>
  <c r="F42" i="12"/>
  <c r="E42" i="12"/>
  <c r="C44" i="12"/>
  <c r="H43" i="12" l="1"/>
  <c r="G43" i="12"/>
  <c r="I43" i="12"/>
  <c r="N43" i="12" s="1"/>
  <c r="E43" i="12"/>
  <c r="F43" i="12"/>
  <c r="D44" i="12"/>
  <c r="F44" i="12" s="1"/>
  <c r="C45" i="12"/>
  <c r="I44" i="12" l="1"/>
  <c r="H44" i="12"/>
  <c r="E44" i="12"/>
  <c r="J44" i="12"/>
  <c r="D45" i="12"/>
  <c r="F45" i="12" s="1"/>
  <c r="G44" i="12"/>
  <c r="C46" i="12"/>
  <c r="N44" i="12" l="1"/>
  <c r="D46" i="12"/>
  <c r="E46" i="12" s="1"/>
  <c r="I45" i="12"/>
  <c r="E45" i="12"/>
  <c r="H45" i="12"/>
  <c r="J45" i="12"/>
  <c r="G45" i="12"/>
  <c r="C47" i="12"/>
  <c r="N45" i="12" l="1"/>
  <c r="J46" i="12"/>
  <c r="I46" i="12"/>
  <c r="H46" i="12"/>
  <c r="F46" i="12"/>
  <c r="G46" i="12"/>
  <c r="D47" i="12"/>
  <c r="H47" i="12" s="1"/>
  <c r="C48" i="12"/>
  <c r="N46" i="12" l="1"/>
  <c r="F47" i="12"/>
  <c r="J47" i="12"/>
  <c r="E47" i="12"/>
  <c r="I47" i="12"/>
  <c r="G47" i="12"/>
  <c r="D48" i="12"/>
  <c r="I48" i="12" s="1"/>
  <c r="C49" i="12"/>
  <c r="N47" i="12" l="1"/>
  <c r="J48" i="12"/>
  <c r="N48" i="12" s="1"/>
  <c r="F48" i="12"/>
  <c r="D49" i="12"/>
  <c r="E48" i="12"/>
  <c r="G48" i="12"/>
  <c r="H48" i="12"/>
  <c r="C50" i="12"/>
  <c r="H49" i="12" l="1"/>
  <c r="F49" i="12"/>
  <c r="G49" i="12"/>
  <c r="E49" i="12"/>
  <c r="J49" i="12"/>
  <c r="I49" i="12"/>
  <c r="D50" i="12"/>
  <c r="C51" i="12"/>
  <c r="N49" i="12" l="1"/>
  <c r="F50" i="12"/>
  <c r="E50" i="12"/>
  <c r="J50" i="12"/>
  <c r="I50" i="12"/>
  <c r="G50" i="12"/>
  <c r="H50" i="12"/>
  <c r="D51" i="12"/>
  <c r="C52" i="12"/>
  <c r="N50" i="12" l="1"/>
  <c r="E51" i="12"/>
  <c r="J51" i="12"/>
  <c r="D52" i="12"/>
  <c r="E52" i="12" s="1"/>
  <c r="H51" i="12"/>
  <c r="G51" i="12"/>
  <c r="F51" i="12"/>
  <c r="I51" i="12"/>
  <c r="C53" i="12"/>
  <c r="N51" i="12" l="1"/>
  <c r="G52" i="12"/>
  <c r="H52" i="12"/>
  <c r="F52" i="12"/>
  <c r="I52" i="12"/>
  <c r="J52" i="12"/>
  <c r="D53" i="12"/>
  <c r="C54" i="12"/>
  <c r="N52" i="12" l="1"/>
  <c r="G53" i="12"/>
  <c r="I53" i="12"/>
  <c r="F53" i="12"/>
  <c r="H53" i="12"/>
  <c r="J53" i="12"/>
  <c r="E53" i="12"/>
  <c r="D54" i="12"/>
  <c r="H54" i="12" s="1"/>
  <c r="N53" i="12" l="1"/>
  <c r="F54" i="12"/>
  <c r="J54" i="12"/>
  <c r="E54" i="12"/>
  <c r="G54" i="12"/>
  <c r="I54" i="12"/>
  <c r="N54" i="12"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<sst xmlns="http://schemas.openxmlformats.org/spreadsheetml/2006/main" count="4607" uniqueCount="1829">
  <si>
    <t>DESCRIPCIÓN</t>
  </si>
  <si>
    <t>NO.</t>
  </si>
  <si>
    <t>ANEXO 4 EVALUACIÓN DE PROGRAMAS Y/O PROYECTOS (AVANCE CUALITATIVO)</t>
  </si>
  <si>
    <t>ESTRATÉGICO</t>
  </si>
  <si>
    <t>GESTIÓN</t>
  </si>
  <si>
    <t xml:space="preserve">NOMBRE DE LA ENTIDAD PÚBLICA: </t>
  </si>
  <si>
    <t>NOMBRE DE LA PROPUESTA</t>
  </si>
  <si>
    <t xml:space="preserve">UNIDAD DE MEDIDA </t>
  </si>
  <si>
    <t>LÍNEA BASE</t>
  </si>
  <si>
    <t>ANEXO 3 AVANCE CUANTITATIVO</t>
  </si>
  <si>
    <t>TRIMESTRE REPORTADO:</t>
  </si>
  <si>
    <t>Nombre Indicador (Indicador Operativo)</t>
  </si>
  <si>
    <t>AVANCE 1</t>
  </si>
  <si>
    <t>AVANCE 2</t>
  </si>
  <si>
    <t>AVANCE 3</t>
  </si>
  <si>
    <t>AVANCE 4</t>
  </si>
  <si>
    <t>AVANCE ACUMULADO EN PORCENTAJE</t>
  </si>
  <si>
    <t xml:space="preserve"> META ANUAL (ABSOLUTA)</t>
  </si>
  <si>
    <t xml:space="preserve">NOMBRE DE LA DIRECCIÓN O JEFATURA: </t>
  </si>
  <si>
    <t xml:space="preserve">NOMBRE DE LA SECRETARIA: </t>
  </si>
  <si>
    <t>Indicador Operativo</t>
  </si>
  <si>
    <t>Secretaria</t>
  </si>
  <si>
    <t>Dependencia</t>
  </si>
  <si>
    <t>Proyecto</t>
  </si>
  <si>
    <t>Nombre de indicador</t>
  </si>
  <si>
    <t>Unidad de medida</t>
  </si>
  <si>
    <t>Meta</t>
  </si>
  <si>
    <t>DIRECCION DE COMUNICACION ESTRATEGICA</t>
  </si>
  <si>
    <t xml:space="preserve">Campañas en Redes Sociales </t>
  </si>
  <si>
    <t>DIRECCION DE ATENCION Y VINCULACION CIUDADANA</t>
  </si>
  <si>
    <t>Atención a Reportesde Servicios Públicos, Información sobre Ayudas Sociales y Reportes en General</t>
  </si>
  <si>
    <t>SUBDIRECCION DE GESTION DE PARTICIPACION TERRITORIAL</t>
  </si>
  <si>
    <t>Atencion y capacitacion a organizaciones vecinales en materia de participacion ciudadana</t>
  </si>
  <si>
    <t>Conformacion de Organizaciones Vecinales</t>
  </si>
  <si>
    <t>Socializando y perifoneando para la cuidadania</t>
  </si>
  <si>
    <t>SINDICATURA</t>
  </si>
  <si>
    <t>Actualización de los instrumentos de control de Archivo de Tramite de la Sindicatura</t>
  </si>
  <si>
    <t>Presentación de Iniciativas de modificación de normatividad</t>
  </si>
  <si>
    <t>DIRECCION JURIDICA</t>
  </si>
  <si>
    <t>Servicios de asesoramiento legal y jurídico a la población que presenta vulnerabilidad legal e indefención de su patrimonio</t>
  </si>
  <si>
    <t>Porcentaje de asesorías gratuitas en materia legal otorgadas a la población que lo requiera y solicite</t>
  </si>
  <si>
    <t>DEPARTAMENTO DE MEJORA REGULATORIA</t>
  </si>
  <si>
    <t>SECRETARIA DE LA CONSEJERIA JURIDICA</t>
  </si>
  <si>
    <t>Revisión Documentos Para Firma Presidenta</t>
  </si>
  <si>
    <t>Revisión documentos para firma Presidenta</t>
  </si>
  <si>
    <t>Atención Y Orientación Jurídica A La Ciudadanía</t>
  </si>
  <si>
    <t>Atención y orientación jurídica a la ciudadanía</t>
  </si>
  <si>
    <t>Capacitación Jurídica Al Gobierno Municipal</t>
  </si>
  <si>
    <t>Capacitación Jurídica al Gobierno Municipal</t>
  </si>
  <si>
    <t>Participación Comisiones, Comités Y Grupos De Trabajo</t>
  </si>
  <si>
    <t>Participación comisiones, comités y grupos de trabajo</t>
  </si>
  <si>
    <t>DIRECCION LEGAL-CONSULTIVA</t>
  </si>
  <si>
    <t>Opiniones Jurídicas</t>
  </si>
  <si>
    <t>Opiniones jurídicas</t>
  </si>
  <si>
    <t>Consultas Y Asesoría Jurídica</t>
  </si>
  <si>
    <t>Consultas y asesoría jurídica</t>
  </si>
  <si>
    <t>DEPARTAMENTO DE RECLUTAMIENTO MILITAR</t>
  </si>
  <si>
    <t>Cartillas Militares</t>
  </si>
  <si>
    <t>DIRECCION DE REGISTRO CIVIL</t>
  </si>
  <si>
    <t xml:space="preserve">Celebracion de Matrimonios en Lugares emblemáticos </t>
  </si>
  <si>
    <t>OFICINA DEL REGISTRO CIVIL NO. 1</t>
  </si>
  <si>
    <t>Campaña de Integración Familiar 2025</t>
  </si>
  <si>
    <t>DIRECCION DE MEDIACION Y JUZGADOS CIVICOS MUNICIPALES</t>
  </si>
  <si>
    <t xml:space="preserve">Calificacion de Actas de Infraccion </t>
  </si>
  <si>
    <t xml:space="preserve">Restablecer el servicio de trabajo social y psicología a Juzgados Cívicos Municipales </t>
  </si>
  <si>
    <t xml:space="preserve">Construcción y habilitación del espacio digno y seguro para la atención a mujeres víctimas de violencia </t>
  </si>
  <si>
    <t xml:space="preserve">Difusión de la Cultura de Paz en conflictos comunitarios </t>
  </si>
  <si>
    <t xml:space="preserve">Atención primaria a problemas de adicción </t>
  </si>
  <si>
    <t xml:space="preserve">Orientación y Asesoría Jurídica </t>
  </si>
  <si>
    <t>Diplomado en MASC</t>
  </si>
  <si>
    <t>La Mediación Con Rumbo A Tu Colonia</t>
  </si>
  <si>
    <t>La Mediación con rumbo a tu Colonia</t>
  </si>
  <si>
    <t xml:space="preserve">Atención y desahogo de los MASC </t>
  </si>
  <si>
    <t>DIRECCION DE APOYO A CABILDO</t>
  </si>
  <si>
    <t>Participación En Sesiones Del Ayuntamiento</t>
  </si>
  <si>
    <t>Participación en Sesiones del Ayuntamiento</t>
  </si>
  <si>
    <t xml:space="preserve">Integración, Dictaminación de Iniciativas </t>
  </si>
  <si>
    <t>Consolidar El Sistema De Información De Acuerdos Del Pleno</t>
  </si>
  <si>
    <t>Consolidar el Sistema de Información de Acuerdos del Pleno</t>
  </si>
  <si>
    <t>DIRECCION DE DERECHOS HUMANOS</t>
  </si>
  <si>
    <t>Reconstruccion del tejido social. Atencion a los grupos vulnerables.</t>
  </si>
  <si>
    <t>DIRECCION DE DELEGACIONES Y AGENCIAS</t>
  </si>
  <si>
    <t>DELEGACION SAN SEBASTIANITO</t>
  </si>
  <si>
    <t>VISITAS A COLONIAS</t>
  </si>
  <si>
    <t>DIRECCION DE PADRON Y LICENCIAS</t>
  </si>
  <si>
    <t>Servicio eficaz de trámite de licencias municipal precensial y en línea</t>
  </si>
  <si>
    <t>DIRECCION DE PADRON Y LICENCIAS 1</t>
  </si>
  <si>
    <t>Regularizacion de licencias en base a la ley de hacienda</t>
  </si>
  <si>
    <t>DIRECCION DE INSPECCION Y VIGILANCIA</t>
  </si>
  <si>
    <t>Verificación De Giros Comerciales Rezagados En El Municipio De San Pedro Tlaquepaque</t>
  </si>
  <si>
    <t>Verificación de giros comerciales rezagados en el municipio de San Pedro Tlaquepaque</t>
  </si>
  <si>
    <t xml:space="preserve">Recuperación de locales abandonados en merados municipales </t>
  </si>
  <si>
    <t>SUBDIRECCION DE INSPECCION AMBIENTAL</t>
  </si>
  <si>
    <t xml:space="preserve">Verificación y regularización de residuos peligrosos y emisiones en talleres de laminado y pintura </t>
  </si>
  <si>
    <t>SUBDIRECCION DE ATENCION E INSPECCION A TIANGUIS Y ESPACIOS ABIERTOS</t>
  </si>
  <si>
    <t xml:space="preserve">Actualizar los padrones de los comerciantes de tianguis </t>
  </si>
  <si>
    <t xml:space="preserve">Regularizar comercio en espacio abierto en la colonia San Martín de las Flores </t>
  </si>
  <si>
    <t>SUBDIRECCION DE ATENCION E INSPECCION DE MERCADOS</t>
  </si>
  <si>
    <t>DIRECCION DE ARCHIVO MUNICIPAL</t>
  </si>
  <si>
    <t xml:space="preserve">Creación de un libro sobre la historia del Archivo Municipal </t>
  </si>
  <si>
    <t xml:space="preserve">Programa de Apoyo a la Infraestructura Cultural de los Estados PAICE </t>
  </si>
  <si>
    <t xml:space="preserve">Programa de capacitación para la clasificación, organización, transferencia, resguardo y consulta de información oficial </t>
  </si>
  <si>
    <t xml:space="preserve">Proyecto de digitalización para el Archivo Municipal </t>
  </si>
  <si>
    <t xml:space="preserve">Campaña de divulgación cultural histórica del Archivo Muicipal a escuelas de educación básica en Tlaquepaque </t>
  </si>
  <si>
    <t>DEPARTAMENTO DE ASUNTOS RELIGIOSOS</t>
  </si>
  <si>
    <t xml:space="preserve">Coadyuvar en la creación de un convenio tripartita entre la A.C. Vifac, el Gobierno Municipal y Asociaciones religiosas de San Pedro Tlaquepaque  </t>
  </si>
  <si>
    <t xml:space="preserve">Servicio de atención a las necesidades de las distintas asociaciones religiosas del municipio </t>
  </si>
  <si>
    <t>DEPARTAMENTO DE OFICINA DE PASAPORTES</t>
  </si>
  <si>
    <t>Trámite de Pasaporte Mexicano en Oficinas de Enlace de Tlaquepaque</t>
  </si>
  <si>
    <t>DIRECCION DE EGRESOS</t>
  </si>
  <si>
    <t>Porcentaje De Presupuesto Ejercido De Acuerdo Con Criterios De Eficiencia, Austeridad Y Ahorro</t>
  </si>
  <si>
    <t>Porcentaje de presupuesto ejercido de acuerdo con criterios de eficiencia, austeridad y ahorro</t>
  </si>
  <si>
    <t>SUBDIRECCION DE CONTROL DE PAGOS</t>
  </si>
  <si>
    <t xml:space="preserve">Optimizar el proceso de pagos </t>
  </si>
  <si>
    <t>DIRECCION DE INGRESOS</t>
  </si>
  <si>
    <t>Programa De Apoyo A Adultos Mayores</t>
  </si>
  <si>
    <t>Programa de Apoyo a Adultos Mayores</t>
  </si>
  <si>
    <t>Programa de Convenios</t>
  </si>
  <si>
    <t>Número de convenios realizados.</t>
  </si>
  <si>
    <t>Programa Integral de Recaudación</t>
  </si>
  <si>
    <t>DIRECCION DE RECURSOS MATERIALES</t>
  </si>
  <si>
    <t xml:space="preserve">Administración y control de los Recursos Materiales  </t>
  </si>
  <si>
    <t>DEPARTAMENTO DE BIENES MUEBLES</t>
  </si>
  <si>
    <t>Actualización y control de los inventarios de los bienes muebles.</t>
  </si>
  <si>
    <t>Administracion de Bienes Inmuebles</t>
  </si>
  <si>
    <t xml:space="preserve">Recursos Humanos eficiente </t>
  </si>
  <si>
    <t xml:space="preserve">Implementar Sistema de Inventarios  </t>
  </si>
  <si>
    <t>DEPARTAMENTO DE TALLER MUNICIPAL</t>
  </si>
  <si>
    <t xml:space="preserve">Mantenimiento preventivo y correctivo del parque vehicular </t>
  </si>
  <si>
    <t>SUBDIRECCION DE COMPRAS Y ADQUISICIONES</t>
  </si>
  <si>
    <t xml:space="preserve">Licitaciones Ejecutadas </t>
  </si>
  <si>
    <t xml:space="preserve">Capacitación para Adquisiciones </t>
  </si>
  <si>
    <t>DIRECCION DE CATASTRO</t>
  </si>
  <si>
    <t>Normalización e identificación de la TI</t>
  </si>
  <si>
    <t xml:space="preserve">Instalación de Cámaras de Seguridad </t>
  </si>
  <si>
    <t>Reingeniería Ciudadanía Digital</t>
  </si>
  <si>
    <t>DEPARTAMENTO DE SOPORTE Y MANTENIMIENTO</t>
  </si>
  <si>
    <t xml:space="preserve">Sistema de control de servicios </t>
  </si>
  <si>
    <t>DIRECCION DE CONTABILIDAD Y GLOSA</t>
  </si>
  <si>
    <t>Programa de elaboración y presentación de Cuentas Públicas</t>
  </si>
  <si>
    <t>Porcentaje de avance en la elaboración y presentación puntual de las Cuentas Públicas.</t>
  </si>
  <si>
    <t>Número de Cuentas Públicas Elaboradas y Presentadas</t>
  </si>
  <si>
    <t>DIRECCION DE AUDITORIA A OBRA PUBLICA Y SERVICIOS</t>
  </si>
  <si>
    <t xml:space="preserve">Control documental de expedientes de obras </t>
  </si>
  <si>
    <t xml:space="preserve">Análisis documental de expedientes de obras </t>
  </si>
  <si>
    <t>DIRECCION DE AUDITORIA GUBERNAMENTAL Y COMBATE A LA CORRUPCION</t>
  </si>
  <si>
    <t xml:space="preserve">Auditorías </t>
  </si>
  <si>
    <t xml:space="preserve">Visitas de Inspección </t>
  </si>
  <si>
    <t>SUBDIRECCION DE AUDITORIA FINANCIERA Y DE DESEMPEÑO</t>
  </si>
  <si>
    <t xml:space="preserve">Procedimientos de aclaración derivados de entrega recepción </t>
  </si>
  <si>
    <t>DIRECCION DE DESARROLLO ORGANIZACIONAL</t>
  </si>
  <si>
    <t>Elaboración de Manuales Administrativos</t>
  </si>
  <si>
    <t>DEPARTAMENTO DE CAPACITACION Y SERVICIO SOCIAL</t>
  </si>
  <si>
    <t>Certificación en el ECO385</t>
  </si>
  <si>
    <t>DEPARTAMENTO DE INCIDENCIAS Y CALCULO DE NOMINA</t>
  </si>
  <si>
    <t>Porcentaje en la generación y expedición eficiente y puntual de la nómina municipal, apoyada en procesos de actualización y digitalización de sistemas para la gestión de Recursos Humanos.</t>
  </si>
  <si>
    <t>DIRECCION DE GESTION DEL DESEMPEÑO, EVALUACION DE RESULTADOS Y TABLERO DE CONTROL</t>
  </si>
  <si>
    <t>Coordinación de actividades de los departamentos de la Dirección de Desempeño, Resultados y Tablero de Control</t>
  </si>
  <si>
    <t>DEPARTAMENTO DEL SISTEMA DE EVALUACION DEL DESEMPEÑO</t>
  </si>
  <si>
    <t xml:space="preserve">Servicio de Acompañamiento para la gestión del sistema de Planeación Municipal </t>
  </si>
  <si>
    <t>Seguimiento y Evaluación a los Programas Sociales</t>
  </si>
  <si>
    <t>DEPARTAMENTO DE INDICADORES Y METAS PARA RESULTADOS</t>
  </si>
  <si>
    <t>DIRECCION DEL BANCO INTEGRADO DE PROYECTOS Y PROGRAMAS</t>
  </si>
  <si>
    <t>Banco integrado de proyectos y programas</t>
  </si>
  <si>
    <t xml:space="preserve">Seguimiento de  Mesas de gestión Metropolitana ante el IMEPLAN </t>
  </si>
  <si>
    <t xml:space="preserve">Gestión de recursos para la adquisición de vehículos para el seguimiento de programas de los tres niveles de gobierno </t>
  </si>
  <si>
    <t>DEPARTAMENTO DE EVALUACION DE PROYECTOS Y PROGRAMAS</t>
  </si>
  <si>
    <t>Dictamen de evaluación de solicitud de obras</t>
  </si>
  <si>
    <t>DIRECCION DE PROGRAMAS SOCIALES PARA EL BIENESTAR</t>
  </si>
  <si>
    <t>Alas de Esperanza</t>
  </si>
  <si>
    <t xml:space="preserve">Aprendiendo bien </t>
  </si>
  <si>
    <t>Cuidando tu Esperanza</t>
  </si>
  <si>
    <t xml:space="preserve">Esperanza Joven </t>
  </si>
  <si>
    <t>Inclusión con Esperanza</t>
  </si>
  <si>
    <t xml:space="preserve">Legados de Esperanza </t>
  </si>
  <si>
    <t>Líderes de Esperanza</t>
  </si>
  <si>
    <t>Mujeres Colibrí</t>
  </si>
  <si>
    <t xml:space="preserve">Nutriendo Esperanza </t>
  </si>
  <si>
    <t xml:space="preserve">Ojos mirando al Futuro </t>
  </si>
  <si>
    <t>Tu Esperanza Vale</t>
  </si>
  <si>
    <t xml:space="preserve">Tlaquepasos </t>
  </si>
  <si>
    <t xml:space="preserve">Raíces Jóvenes </t>
  </si>
  <si>
    <t>Peques, Estancias de Esperanza</t>
  </si>
  <si>
    <t>Semilleros de la Esperanza</t>
  </si>
  <si>
    <t xml:space="preserve">Unidos en Corazón </t>
  </si>
  <si>
    <t>DIRECCION DE EDUCACION</t>
  </si>
  <si>
    <t xml:space="preserve">Alerta con la diversidad funcional </t>
  </si>
  <si>
    <t xml:space="preserve">Feria de la oferta educativa media superior y superior </t>
  </si>
  <si>
    <t>Educación Y Capacitación Para El Medio Ambiente</t>
  </si>
  <si>
    <t>Educación y capacitación para el medio ambiente</t>
  </si>
  <si>
    <t>Número de planteles intervenidos</t>
  </si>
  <si>
    <t>Cabildo Infantil Y Juvenil</t>
  </si>
  <si>
    <t>Cabildo infantil y juvenil</t>
  </si>
  <si>
    <t>Aulas tecnológicas e interáctivas</t>
  </si>
  <si>
    <t>Abrigando Tu Bienestar</t>
  </si>
  <si>
    <t>Abrigando tu bienestar</t>
  </si>
  <si>
    <t>Actividades Extraescolares</t>
  </si>
  <si>
    <t>Re-conociendo con bienestar</t>
  </si>
  <si>
    <t>Escuelas para el bienestar</t>
  </si>
  <si>
    <t xml:space="preserve">Expanción de delagaciónes del bienestar </t>
  </si>
  <si>
    <t>Adecuaciones de acceso</t>
  </si>
  <si>
    <t xml:space="preserve">Graduaciones del bienestar </t>
  </si>
  <si>
    <t>Re-conociendo a la labor docente y entrega de medalla al merito</t>
  </si>
  <si>
    <t>Bienestar Tla-li</t>
  </si>
  <si>
    <t>Bienestar sin fronteras</t>
  </si>
  <si>
    <t>Bienestar con Orgullo</t>
  </si>
  <si>
    <t>SUBDIRECCION DE DESARROLLO Y ATENCION AL SECTOR AGROPECUARIO</t>
  </si>
  <si>
    <t>Rehabilitación Permanente De Caminos Rurales</t>
  </si>
  <si>
    <t>Rehabilitación Permanente de Caminos Rurales</t>
  </si>
  <si>
    <t xml:space="preserve">Procesadora de composta orgánica. </t>
  </si>
  <si>
    <t>Pozos de absorción Tecnificados.</t>
  </si>
  <si>
    <t>Compra de Balastre  o Gravilla</t>
  </si>
  <si>
    <t xml:space="preserve">Conservación y mejoramiento de suelos agrícolas </t>
  </si>
  <si>
    <t>Mantenimiento Dron Agricola Agras T 30 Mark DJI mod. 2023</t>
  </si>
  <si>
    <t xml:space="preserve">Detección y Vacunación de Ganado Rumiante contra la Tuberculosis y Brucela. </t>
  </si>
  <si>
    <t xml:space="preserve">Hidroponía </t>
  </si>
  <si>
    <t>DIRECCION DE CULTURA</t>
  </si>
  <si>
    <t xml:space="preserve">Cultura en tu colonia </t>
  </si>
  <si>
    <t>Porcentaje de artistas contratados para llevar actividades culturales a las colonias vulnerables</t>
  </si>
  <si>
    <t>Número de artistas contratados</t>
  </si>
  <si>
    <t>Cultura Por La Paz</t>
  </si>
  <si>
    <t>Cultura por la Paz</t>
  </si>
  <si>
    <t>Porcentaje de colonias beneficiadas con actividades culturales.</t>
  </si>
  <si>
    <t>Ferias, Festivales Y Exposiciones</t>
  </si>
  <si>
    <t>Ferias, Festivales y Exposiciones</t>
  </si>
  <si>
    <t>Festivales y/o Ferias realizados</t>
  </si>
  <si>
    <t>Formacion Continua</t>
  </si>
  <si>
    <t>Talleres impartidos en colonias</t>
  </si>
  <si>
    <t>Equipamiento de talleres y Administrativo de Artes, Artesanías y Oficios</t>
  </si>
  <si>
    <t>SUBDIRECCION DE BIBLIOTECAS</t>
  </si>
  <si>
    <t>Talleres De Fomento A Cultura</t>
  </si>
  <si>
    <t>Talleres de Fomento a Cultura</t>
  </si>
  <si>
    <t>Número de etapas realizadas</t>
  </si>
  <si>
    <t>Mantenimiento de la infraestructura de las Bibliotecas</t>
  </si>
  <si>
    <t>Equipamiento para las Bibliotecas</t>
  </si>
  <si>
    <t>SUBDIRECCION DE MUSEOS</t>
  </si>
  <si>
    <t>Exposiciones Temporales</t>
  </si>
  <si>
    <t xml:space="preserve">Museo Itinerante </t>
  </si>
  <si>
    <t xml:space="preserve">Museos a la Calle </t>
  </si>
  <si>
    <t>Xvlvii Premio Nacional De La Cerámica</t>
  </si>
  <si>
    <t>XVLVII Premio Nacional de la Cerámica</t>
  </si>
  <si>
    <t>CONVOCAR A LOS ARTESANOS DE TODA LA REPÙBLICA, PARA DAR A CONOCER SU TALENTO E INSPIRACIÒN AL PARTICIPAR CON SUS OBRAS EN EL CERTAMEN DEL PREMIO NACIONAL DE LA CERÀMICA</t>
  </si>
  <si>
    <t xml:space="preserve">Amigos de Refugio </t>
  </si>
  <si>
    <t>Porcentaje de visitas al recinto cultural</t>
  </si>
  <si>
    <t>Numero de visitas al recinto cultural</t>
  </si>
  <si>
    <t>Acondicionamiento y Equipamiento del Centro Cultural El Refugio</t>
  </si>
  <si>
    <t>DIRECCION DE DESARROLLO ARTESANAL Y TURISTICO</t>
  </si>
  <si>
    <t xml:space="preserve">Capacitación </t>
  </si>
  <si>
    <t>Ferías y Exposiciones</t>
  </si>
  <si>
    <t xml:space="preserve">Padrón Artesanal y Credencialización </t>
  </si>
  <si>
    <t xml:space="preserve">Rescatando nuestras Tradiciones </t>
  </si>
  <si>
    <t>Festivales, Eventos, Ferías y Exposiciones</t>
  </si>
  <si>
    <t xml:space="preserve">Permanencia Pueblo Mágico </t>
  </si>
  <si>
    <t>Equipamiento del Departamento Promoción y Difusión Cultural</t>
  </si>
  <si>
    <t>DIRECCION DE GESTION EMPRESARIAL E INDUSTRIAL</t>
  </si>
  <si>
    <t>Expo Emprende y Transforma 2025</t>
  </si>
  <si>
    <t>Empleo a Tu Alcance</t>
  </si>
  <si>
    <t>Capacitación Permanente Empresarial, Cooperativas bienes y/o Servicios y Talleres Autoempleo</t>
  </si>
  <si>
    <t>Mujeres Empresarias en Tlaquepaque</t>
  </si>
  <si>
    <t>DIRECCION DEL CENTRO HISTORICO</t>
  </si>
  <si>
    <t xml:space="preserve">Mantenimiento y Conservación del Centro Histórico </t>
  </si>
  <si>
    <t>Número de actividades realizadas</t>
  </si>
  <si>
    <t xml:space="preserve">Exposiciones Casa Morelos </t>
  </si>
  <si>
    <t xml:space="preserve">Agenda del Espacio Público </t>
  </si>
  <si>
    <t>Número de autorizaciones emitidas</t>
  </si>
  <si>
    <t>DEPARTAMENTO DE REGULACION AMBIENTAL</t>
  </si>
  <si>
    <t xml:space="preserve">El Mercadito </t>
  </si>
  <si>
    <t>Creadores De Esperanza Para El Medio Ambiente</t>
  </si>
  <si>
    <t>Creadores de Esperanza para el Medio Ambiente</t>
  </si>
  <si>
    <t>Gobierno Con Buen Papel</t>
  </si>
  <si>
    <t>Gobierno con Buen Papel</t>
  </si>
  <si>
    <t>Trueque</t>
  </si>
  <si>
    <t>Parque Vehicular</t>
  </si>
  <si>
    <t>Sembrando Esperanza</t>
  </si>
  <si>
    <t>Hacía un futuro más limpio</t>
  </si>
  <si>
    <t>DIRECCION DE AGUA POTABLE, DRENAJE Y ALCANTARILLADO</t>
  </si>
  <si>
    <t>Padrón Único de Usuarios</t>
  </si>
  <si>
    <t xml:space="preserve">Servicio  Medido </t>
  </si>
  <si>
    <t>Equipamiento de Parque Vehicular para el Suministro de Agua Potable</t>
  </si>
  <si>
    <t xml:space="preserve">Trabajos emergentes de redes hidrosanitarias </t>
  </si>
  <si>
    <t xml:space="preserve">Entrega del Vital Líquido </t>
  </si>
  <si>
    <t>Gestión Y Puesta En Marcha Del Laboratorio De Análisis De Agua Potable</t>
  </si>
  <si>
    <t>Gestión y puesta en marcha del laboratorio de análisis de Agua Potable</t>
  </si>
  <si>
    <t xml:space="preserve">Estudio de Factibiloidades de Redes Hidrosanitarias </t>
  </si>
  <si>
    <t xml:space="preserve">Actualización de Datos de Redes Hidrosanitarias </t>
  </si>
  <si>
    <t>Recepción, Distribución, Dosificación, Monitoreo de cloro residual de Agua Potable</t>
  </si>
  <si>
    <t>DIRECCION DE ALUMBRADO PUBLICO</t>
  </si>
  <si>
    <t>Sustitucion de luminarias a la red de alumbrado publico.</t>
  </si>
  <si>
    <t>Mantenimiento y reparación de luminarias a la red de alumbrado publico.</t>
  </si>
  <si>
    <t>DIRECCION DE ASEO PUBLICO</t>
  </si>
  <si>
    <t>Programa De Operativos De Limpieza</t>
  </si>
  <si>
    <t>Programa de operativos de limpieza</t>
  </si>
  <si>
    <t>Servicio de recolección de residuos urbanos</t>
  </si>
  <si>
    <t xml:space="preserve">Fortalecimiento y adiestramiento al personal operativo </t>
  </si>
  <si>
    <t>Plataforma de Atención Ciudadana (Reportes)</t>
  </si>
  <si>
    <t>Acciones para el ahorro del parque vehícular</t>
  </si>
  <si>
    <t>Rehabilitación de las instalaciones de atención de aseo público</t>
  </si>
  <si>
    <t>Compra de unidades</t>
  </si>
  <si>
    <t>Servicio de fumigación para prevención del dengue y otras plagas</t>
  </si>
  <si>
    <t xml:space="preserve">Digitalizacion administrativa </t>
  </si>
  <si>
    <t xml:space="preserve">Obtención de contenedores de basura </t>
  </si>
  <si>
    <t>Compra venta de espacios</t>
  </si>
  <si>
    <t>DIRECCION DE RASTRO</t>
  </si>
  <si>
    <t>Mejora en las instalaciones</t>
  </si>
  <si>
    <t>Capacitación Continua</t>
  </si>
  <si>
    <t>Inspección Carnica</t>
  </si>
  <si>
    <t>Participación en campañas</t>
  </si>
  <si>
    <t>Registro de ladrilleros</t>
  </si>
  <si>
    <t>Registro De Fuentes Fijas Municipales</t>
  </si>
  <si>
    <t>Registro de fuentes fijas municipales</t>
  </si>
  <si>
    <t>Servicio de dictaminación ambiental</t>
  </si>
  <si>
    <t>Denuncia Ambiental Ciudadana</t>
  </si>
  <si>
    <t>Denuncia ambiental ciudadana</t>
  </si>
  <si>
    <t>Retiro de bienes en estado de abandono en la vía pública</t>
  </si>
  <si>
    <t>Operativo Mantenimiento De Áreas Verdes</t>
  </si>
  <si>
    <t>Operativo Mantenimiento de áreas verdes</t>
  </si>
  <si>
    <t>Operativo De Podas Preventivas</t>
  </si>
  <si>
    <t>Operativo de podas preventivas</t>
  </si>
  <si>
    <t>Operativo de Reforestación</t>
  </si>
  <si>
    <t>Trituración de material organico para la elaboración de composta</t>
  </si>
  <si>
    <t>Adopta un árbol y dale vida al planeta</t>
  </si>
  <si>
    <t>Operativos de derribos secos</t>
  </si>
  <si>
    <t>Ampliacion y adecuacion del area de archivo de catastro de cementerios</t>
  </si>
  <si>
    <t xml:space="preserve">Atención Médica a Paciente Encamado a Domicilio </t>
  </si>
  <si>
    <t>DIRECCION DE URGENCIAS MEDICAS</t>
  </si>
  <si>
    <t xml:space="preserve">Soporte Ventilatorio </t>
  </si>
  <si>
    <t>Atención Urgente En Sala De Choque</t>
  </si>
  <si>
    <t>Atención Urgente en Sala de Choque</t>
  </si>
  <si>
    <t>SUBDIRECCION DE ENSEÑANZA</t>
  </si>
  <si>
    <t>Enseñanza Continua</t>
  </si>
  <si>
    <t>Monitores al Área de Urgencias (Choque)</t>
  </si>
  <si>
    <t>Camillas al Área de Urgencias (Choque)</t>
  </si>
  <si>
    <t>Terapia de Infusión Intravenosa</t>
  </si>
  <si>
    <t>DIRECCION DE SALUD PUBLICA</t>
  </si>
  <si>
    <t>Ferías de la Salud Tlaquepaque</t>
  </si>
  <si>
    <t>Reinstauracion de Unidad Medica La Guadalupana</t>
  </si>
  <si>
    <t>DEPARTAMENTO DE TRABAJO SOCIAL</t>
  </si>
  <si>
    <t>Vinculación De Asistencia Social</t>
  </si>
  <si>
    <t>Vinculación de Asistencia Social</t>
  </si>
  <si>
    <t>SUBDIRECCION DE SALUD ANIMAL</t>
  </si>
  <si>
    <t xml:space="preserve">Campañas de esterilización y vacunación antirrábica gratuitas </t>
  </si>
  <si>
    <t>DIRECCION DE CONSTRUCCION Y MANTENIMIENTO</t>
  </si>
  <si>
    <t>Programa De Urbanización</t>
  </si>
  <si>
    <t>SUBDIRECCION DE MANTENIMIENTO</t>
  </si>
  <si>
    <t>Intervenciones Al Entorno Urbano</t>
  </si>
  <si>
    <t>Intervenciones al Entorno Urbano</t>
  </si>
  <si>
    <t>Porcentaje de colonias intervenidas en atención a servicios generales al entorno urbano</t>
  </si>
  <si>
    <t>N° colonias intervenidas</t>
  </si>
  <si>
    <t xml:space="preserve">Señalización Horizontal y Vertical </t>
  </si>
  <si>
    <t>Porcentaje de colonias intervenidas con señalización horizontal y vertical</t>
  </si>
  <si>
    <t>Programa Permanente De Mantenimiento De Vialidades</t>
  </si>
  <si>
    <t>Mantenimiento A Escuelas</t>
  </si>
  <si>
    <t>Mtto. a Edificios y Espacios Públicos</t>
  </si>
  <si>
    <t>Solicitudes Atendidas</t>
  </si>
  <si>
    <t>DIRECCION DE PRESUPUESTOS Y CONTRATACION DE OBRA PUBLICA</t>
  </si>
  <si>
    <t>Programa para la gestión sustentable de la infraestructura y movilidad segura.</t>
  </si>
  <si>
    <t>Programa para la gestión sustentable de la infraestructura básica.</t>
  </si>
  <si>
    <t>Programa para la recuperación del espacio público y regeneración del tejido social</t>
  </si>
  <si>
    <t>Programa Fortalecimiento institucional financiero y operativo, para la provisión de los servicios públicos municipales bajo criterios de calidad, eficiencia y oportunidad.</t>
  </si>
  <si>
    <t>SUBDIRECCION DE INSPECCION DE CONTROL DE LA EDIFICACION Y ORDENAMIENTO TERRITORIAL</t>
  </si>
  <si>
    <t>Programa de Inspección y Vigilancia de Tramites y Licencias de Construcción.</t>
  </si>
  <si>
    <t>Trámites y Servicios</t>
  </si>
  <si>
    <t>DIRECCION ADMINISTRATIVA</t>
  </si>
  <si>
    <t xml:space="preserve">Programa permanente de seguimiento para la administración eficiente de los recursos humanos y materiales de la Secretaría </t>
  </si>
  <si>
    <t>Gestión Adquisición de Uniformes</t>
  </si>
  <si>
    <t>DIRECCION OPERATIVA</t>
  </si>
  <si>
    <t>Certificación De Personal Y Oficiales Caninos K-9</t>
  </si>
  <si>
    <t>Certificación de personal y oficiales caninos K-9</t>
  </si>
  <si>
    <t>Porcentaje de personal operativo y oficiales caninos certificados ante la Secretaría de Seguridad Pública con Cedula Profesional.</t>
  </si>
  <si>
    <t>Equipamiento para el desarrollo del centro de unidades policiales especializadas de Tlaquepaque (C.U.P.E.T.)</t>
  </si>
  <si>
    <t xml:space="preserve">Proyecto de adapatación de espacio para entrenamiento de oficiales caninos  </t>
  </si>
  <si>
    <t xml:space="preserve">Unidad de Proximidad Policial </t>
  </si>
  <si>
    <t>Programa permanente de operativos de prevencion de accidentes</t>
  </si>
  <si>
    <t>Programa permanente de auxilio a la poblacion para casos de emergencia y/o desastres en San Pedro Tlaquepaque</t>
  </si>
  <si>
    <t xml:space="preserve">Material para el desempeño de las actividades de la Unidad de Proximidad Social </t>
  </si>
  <si>
    <t>DIRECCION DE ATENCION A LA VIOLENCIA DE GENERO</t>
  </si>
  <si>
    <t>Atención a las violencias en el ámbito familiar y seguimiento a Medidas/Ordenes de Protercción emitidas en razón de Género.</t>
  </si>
  <si>
    <t>Prevención Comunitaria de las Violencias en el ámbito familiar y por razón de género.</t>
  </si>
  <si>
    <t>Porcentaje de etapas de ejecución del programa con la población tlaquepaquense.</t>
  </si>
  <si>
    <t>SUBDIRECCION DE VIALIDAD</t>
  </si>
  <si>
    <t>Programa Volanta</t>
  </si>
  <si>
    <t xml:space="preserve">Gestión y adquisición de vehículo,  equipos de computo y material, para una mejor atención eficiente y efizaz a los ciudadanos de San Pedro Tlaquepaque </t>
  </si>
  <si>
    <t>Gestión, adquisición y entrega de uniformes</t>
  </si>
  <si>
    <t xml:space="preserve">Gestión, adquisición y entrega de vehículos </t>
  </si>
  <si>
    <t>DIRECCION DE BOMBEROS Y PROTECCION CIVIL</t>
  </si>
  <si>
    <t>Ampliación y remodelación de Bases operativas, Base Central, Base 2 (El Sauz) y Base 4 (Parques de la Victoria)</t>
  </si>
  <si>
    <t>Equipamiento de la Base de Bomberos</t>
  </si>
  <si>
    <t>Programa de profecionalización, actualización, especializada y salud integral para el personal de la Dirección de Bomberos y Protección Civil</t>
  </si>
  <si>
    <t>Programa de Dictaminacion de Programas Internos de Protección Civil, Estudios Generales de Riesgos y Dictaminación y Evaluación de Riesgos</t>
  </si>
  <si>
    <t>Programa de Gestion Inetrgal del Riesgo mediante visitas de inspeccion a inmuebles</t>
  </si>
  <si>
    <t>Programa permanente de prevencion de riesgos mediante la capacitacion a la poblacion en general</t>
  </si>
  <si>
    <t>Programa del consejo municipal de Proteccion Civil de San Pedro Tlaquepaque</t>
  </si>
  <si>
    <t>Sesiones realizadas</t>
  </si>
  <si>
    <t>Programa De Actualización Del Atlas Municipal De Riesgos De San Pedro Tlaquepaque</t>
  </si>
  <si>
    <t>Programa de Actualización del Atlas Municipal de Riesgos de San Pedro Tlaquepaque</t>
  </si>
  <si>
    <t>SUBDIRECCION DE GESTION GENERAL DEL RIESGO</t>
  </si>
  <si>
    <t>Programa de evaluacion y dictaminacion de riesgos hidrometeorologicos</t>
  </si>
  <si>
    <t>SUBDIRECCION JURIDICA Y DE DERECHOS HUMANOS</t>
  </si>
  <si>
    <t>Evaluaciones De Control De Confianza</t>
  </si>
  <si>
    <t>Evaluaciones de Control de Confianza</t>
  </si>
  <si>
    <t>SUBDIRECCION DE PLANEACION ESTRATEGICA</t>
  </si>
  <si>
    <t xml:space="preserve">Credencialización de Personal Operativo </t>
  </si>
  <si>
    <t>Porcentaje en el cumplimiento de los procesos de credencialización y captura de asignación de armas para el personal operativo de la Comisaría Municipal</t>
  </si>
  <si>
    <t xml:space="preserve">Mantenimiento Preventivo de Armas </t>
  </si>
  <si>
    <t>Número de armas que reciben mantenimiento</t>
  </si>
  <si>
    <t xml:space="preserve">Compra de armamento </t>
  </si>
  <si>
    <t xml:space="preserve">Compra de municiones </t>
  </si>
  <si>
    <t xml:space="preserve">Compra de chalecos balísticos </t>
  </si>
  <si>
    <t xml:space="preserve">Elaboración de documentos y/o diagnósticos basados en evidencias </t>
  </si>
  <si>
    <t xml:space="preserve">Coordinación de la Politica Transversal de Recontsrucción del Tejido Social </t>
  </si>
  <si>
    <t>Número de acciones</t>
  </si>
  <si>
    <t xml:space="preserve">Actualización de Requisitos de Permanencia </t>
  </si>
  <si>
    <t xml:space="preserve">Sendero Seguro </t>
  </si>
  <si>
    <t>SUBDIRECCION DE VINCULACION CIUDADANA</t>
  </si>
  <si>
    <t>Programa De Participación Ciudadana (Línea Segura)</t>
  </si>
  <si>
    <t>Programa de Participación Ciudadana (Línea Segura)</t>
  </si>
  <si>
    <t>SUBDIRECCION DE PROFESIONALIZACION Y ACREDITACION POLICIAL</t>
  </si>
  <si>
    <t>Formación de docentes e instructores certificados</t>
  </si>
  <si>
    <t xml:space="preserve">Profesionalización Continua </t>
  </si>
  <si>
    <t>Selección Y Reclutamiento Para Plazas Operativas</t>
  </si>
  <si>
    <t>Selección y Reclutamiento para plazas operativas</t>
  </si>
  <si>
    <t>Formación Inicial Policía de Proximidad</t>
  </si>
  <si>
    <t>Número de personas incorporadas al curso</t>
  </si>
  <si>
    <t xml:space="preserve">Convocatoria para Selección de Personal Operativo </t>
  </si>
  <si>
    <t>Becas para Cadetes en Formación Inicial Policía de Proximidad</t>
  </si>
  <si>
    <t>SUBDIRECCION DE PREVENCION AL DELITO</t>
  </si>
  <si>
    <t>Trotando Ando Por La Vida Y La Familia</t>
  </si>
  <si>
    <t>Trotando ando por la vida y la familia</t>
  </si>
  <si>
    <t>Cascareando Por La Prevención</t>
  </si>
  <si>
    <t>Cascareando por la prevención</t>
  </si>
  <si>
    <t>Gabinete Psicológico</t>
  </si>
  <si>
    <t>Asipt</t>
  </si>
  <si>
    <t>ASIPT</t>
  </si>
  <si>
    <t>Centro De Atención A Niños, Niñas Y Adolescentes De Tlaquepaque</t>
  </si>
  <si>
    <t>Centro de Atención a Niños, Niñas y Adolescentes de Tlaquepaque</t>
  </si>
  <si>
    <t>Programas Preventivos</t>
  </si>
  <si>
    <t>OPD</t>
  </si>
  <si>
    <t>COMUCAT</t>
  </si>
  <si>
    <t xml:space="preserve">Capacitaciones Preventivas en Adicciones </t>
  </si>
  <si>
    <t xml:space="preserve">Atención Terapeútica </t>
  </si>
  <si>
    <t>Espacios COMUCAT</t>
  </si>
  <si>
    <t xml:space="preserve">Red de Apoyo para Establecimientos especializado en Adicciones </t>
  </si>
  <si>
    <t>Sistema de Desarrollo Integral de la Familia (DIF) de Tlaquepaque</t>
  </si>
  <si>
    <t xml:space="preserve">Área Alimentaria </t>
  </si>
  <si>
    <t xml:space="preserve">Psicología </t>
  </si>
  <si>
    <t xml:space="preserve">Talleres de Esperanza </t>
  </si>
  <si>
    <t xml:space="preserve">Programa de Atención a la Discapacidad </t>
  </si>
  <si>
    <t>Inclusión y Derechos Humanos de las Personas con Discapacidad</t>
  </si>
  <si>
    <t>Protección y Atención ante casos de Violencia Familia</t>
  </si>
  <si>
    <t>Procuraduría de Protección de NNA</t>
  </si>
  <si>
    <t xml:space="preserve">Albergue Vista Hermosa </t>
  </si>
  <si>
    <t xml:space="preserve">Protección y Restitución de Derechos de Niñas. Niños y Adolescentes </t>
  </si>
  <si>
    <t xml:space="preserve">Área Médica </t>
  </si>
  <si>
    <t xml:space="preserve">Laboratorio Clínico </t>
  </si>
  <si>
    <t xml:space="preserve">Por una Gestión Responsable </t>
  </si>
  <si>
    <t xml:space="preserve">Rehabilitación </t>
  </si>
  <si>
    <t>Atención a la Población en Condiciones de Emergencia</t>
  </si>
  <si>
    <t xml:space="preserve">Fortalecimiento Sociofamiliar </t>
  </si>
  <si>
    <t xml:space="preserve">Atención Integral a personas a Adultos Mayores </t>
  </si>
  <si>
    <t>CDC</t>
  </si>
  <si>
    <t xml:space="preserve">Clinica Deportiva Prevención de Adicciones </t>
  </si>
  <si>
    <t xml:space="preserve">Prevención de Embarazo Adolescente </t>
  </si>
  <si>
    <t xml:space="preserve">Crecer sin Violencia </t>
  </si>
  <si>
    <t xml:space="preserve">Situación de Calle </t>
  </si>
  <si>
    <t xml:space="preserve">Mejoramiento Educativo </t>
  </si>
  <si>
    <t xml:space="preserve">Prevención y Detención de abuso Sexual </t>
  </si>
  <si>
    <t>IMJUVET</t>
  </si>
  <si>
    <t>Beca Joven</t>
  </si>
  <si>
    <t xml:space="preserve">Cabildo Juvenil </t>
  </si>
  <si>
    <t xml:space="preserve">Cine en tu Barrio </t>
  </si>
  <si>
    <t xml:space="preserve">Coloquios Juveniles </t>
  </si>
  <si>
    <t>Ciltiva-T</t>
  </si>
  <si>
    <t>Cultura en tu escuela</t>
  </si>
  <si>
    <t xml:space="preserve">Enchula tu barrio </t>
  </si>
  <si>
    <t>Festival Juventudes Tlaquepaque</t>
  </si>
  <si>
    <t>Jóvenes con arte</t>
  </si>
  <si>
    <t xml:space="preserve">Jóvenes Con-Ciencia </t>
  </si>
  <si>
    <t xml:space="preserve">Juventudes Emprendedoras </t>
  </si>
  <si>
    <t xml:space="preserve">Juventudes con historia </t>
  </si>
  <si>
    <t xml:space="preserve">Juventudes a la cancha </t>
  </si>
  <si>
    <t xml:space="preserve">Oportunidad joven </t>
  </si>
  <si>
    <t>Conoce tus derechos</t>
  </si>
  <si>
    <t>Premio de las juventudes</t>
  </si>
  <si>
    <t xml:space="preserve">Servicio Social Integral </t>
  </si>
  <si>
    <t>Suetertón &amp; Jugetón</t>
  </si>
  <si>
    <t>Tlaque-Can</t>
  </si>
  <si>
    <t>IMMUJERES</t>
  </si>
  <si>
    <t>Enfoque Transversal con Perspectiva de Género</t>
  </si>
  <si>
    <t xml:space="preserve">Libres por la igualdad </t>
  </si>
  <si>
    <t>Vivir sin violencia</t>
  </si>
  <si>
    <t xml:space="preserve">Armonización Organizativa </t>
  </si>
  <si>
    <t>Capacitación en materia de Derechos Humanos</t>
  </si>
  <si>
    <t xml:space="preserve">Desarrollo Académico Básico de las y los servidores públicos de la Secretaría de Servicios Públicos y Medio Ambiente </t>
  </si>
  <si>
    <t xml:space="preserve">Difusión de Protocolos </t>
  </si>
  <si>
    <t>Fortalecimiento y Desarrollo de Habilidades Blandas y Desarrollo Humano</t>
  </si>
  <si>
    <t>Fortalecimiento y Desarrollo de Habilidades Técnicas</t>
  </si>
  <si>
    <t>Promoción de estilos de vida y entornos laboral, alimentaria y físicamente saludable para el personal</t>
  </si>
  <si>
    <t xml:space="preserve">Tlaquepaque Universitario </t>
  </si>
  <si>
    <t xml:space="preserve">Pago de Nóminas </t>
  </si>
  <si>
    <t>Administración y Gestión Institucional</t>
  </si>
  <si>
    <t>Macro Eventos</t>
  </si>
  <si>
    <t xml:space="preserve">Via recreactiva metropolitana san pedro tlaquepaque </t>
  </si>
  <si>
    <t>Infraestructura</t>
  </si>
  <si>
    <t>Tlaquepaque Acude</t>
  </si>
  <si>
    <t xml:space="preserve">Tramites y Servicios </t>
  </si>
  <si>
    <t xml:space="preserve">Actividades Extraescolares </t>
  </si>
  <si>
    <t xml:space="preserve">Profesionalización Docente </t>
  </si>
  <si>
    <t>Educación e Innovación Técnológica</t>
  </si>
  <si>
    <t>Vinculación directa con empresas</t>
  </si>
  <si>
    <t>Actividades Administrativas</t>
  </si>
  <si>
    <t>Atención a Solicitudes Ciudadanas</t>
  </si>
  <si>
    <t xml:space="preserve">Brigadas de Mantenimiento y Recuperación de Espacios Públicos </t>
  </si>
  <si>
    <t>Festividades Tradicionales Cívicas</t>
  </si>
  <si>
    <t xml:space="preserve">Visitas a Colonias </t>
  </si>
  <si>
    <t>Apoyo Asuntos derivados por Secretaría</t>
  </si>
  <si>
    <t>Sitio Web de Actas y Acuerdos</t>
  </si>
  <si>
    <t xml:space="preserve">Programa de Urbanización </t>
  </si>
  <si>
    <t xml:space="preserve">Programa Permanente de Mantenimiento de Vialidades </t>
  </si>
  <si>
    <t xml:space="preserve">Mantenimiento a Escuelas </t>
  </si>
  <si>
    <t>Seguimiento y Evaluación a la Administración Pública Municipal</t>
  </si>
  <si>
    <t xml:space="preserve">Coordinación de actividades de las direcciones que integran la Secretaría de Planificación, Análisis y Gestión Urbana </t>
  </si>
  <si>
    <t xml:space="preserve">Prevención de riesgo de caidas </t>
  </si>
  <si>
    <t>Catálogo Municipal de Trámites y Servicios</t>
  </si>
  <si>
    <t xml:space="preserve">Servicio de Revisión Contratos </t>
  </si>
  <si>
    <t>SECRETARIAS / DIRECCIONES /SUBDIRECCIONES</t>
  </si>
  <si>
    <t>SECRETARIAS / PROYECTOS</t>
  </si>
  <si>
    <r>
      <t>DIMENSIÓN A MEDIR (</t>
    </r>
    <r>
      <rPr>
        <b/>
        <sz val="11"/>
        <rFont val="Arial"/>
        <family val="2"/>
      </rPr>
      <t>Eficiencia/Eficacia/  Economía/Calidad)</t>
    </r>
  </si>
  <si>
    <t xml:space="preserve">Primer Trimestre             (octubre-diciembre 2024)                        </t>
  </si>
  <si>
    <t xml:space="preserve"> Segundo Trimestre           (enero-marzo 2025)                       </t>
  </si>
  <si>
    <t xml:space="preserve">Tercer Trimestre    (abril-junio 2025)                       </t>
  </si>
  <si>
    <t xml:space="preserve"> Cuarto Trimestre (julio-septiembre 2025)                       </t>
  </si>
  <si>
    <t>OFICINA_DE_PRESIDENCIA</t>
  </si>
  <si>
    <t>SECRETARIA_DE_LA_CONSEJERIA_JURIDICA</t>
  </si>
  <si>
    <t>SECRETARIA_DE_GOBERNANZA_Y_TERRITORIO</t>
  </si>
  <si>
    <t>SECRETARIA_DE_ADMINISTRACION_Y_FINANZAS</t>
  </si>
  <si>
    <t>SECRETARIA_DE_CONTRALORIA_MUNICIPAL_Y_COMBATE_A_LA_CORRUPCION</t>
  </si>
  <si>
    <t>OFICIALIA_MAYOR</t>
  </si>
  <si>
    <t>SECRETARIA_DE_PLANIFICACION_ANALISIS_Y_GESTION_URBANA</t>
  </si>
  <si>
    <t>SECRETARIA_DE_BIENESTAR</t>
  </si>
  <si>
    <t>SECRETARIA_DE_FOMENTO_ECONOMICO_Y_CULTURAL</t>
  </si>
  <si>
    <t>SECRETARIA_DE_SERVICIOS_PUBLICOS_Y_MEDIO_AMBIENTE</t>
  </si>
  <si>
    <t>SECRETARIA_DE_SALUD</t>
  </si>
  <si>
    <t>SECRETARIA_DE_OBRAS_PUBLICAS</t>
  </si>
  <si>
    <t>SECRETARIA_DE_SEGURIDAD_Y_PROTECCION_CIUDADANA</t>
  </si>
  <si>
    <t>PRESIDENCIA</t>
  </si>
  <si>
    <t>CONSEJERIA_JURIDICA</t>
  </si>
  <si>
    <t>GOBERNANZA_Y_TERRITORIO</t>
  </si>
  <si>
    <t xml:space="preserve"> ADMINISTRACION_Y_FINANZAS</t>
  </si>
  <si>
    <t xml:space="preserve"> CONTRALORIA_MUNICIPAL_Y_COMBATE_A_LA_CORRUPCION</t>
  </si>
  <si>
    <t>OFICIALIA</t>
  </si>
  <si>
    <t>PLANIFICACION_ANALISIS_Y_GESTION_URBANA</t>
  </si>
  <si>
    <t>BIENESTAR</t>
  </si>
  <si>
    <t>FOMENTO_ECONOMICO_Y_CULTURAL</t>
  </si>
  <si>
    <t>SERVICIOS_PUBLICOS_Y_MEDIO_AMBIENTE</t>
  </si>
  <si>
    <t>SALUD</t>
  </si>
  <si>
    <t>SEGURIDAD_Y_PROTECCION_CIUDADANA</t>
  </si>
  <si>
    <t>OBRAS_PUBLICAS</t>
  </si>
  <si>
    <r>
      <t>OPD</t>
    </r>
    <r>
      <rPr>
        <sz val="10"/>
        <color indexed="9"/>
        <rFont val="Arial"/>
        <family val="2"/>
      </rPr>
      <t>_PROYECTO</t>
    </r>
  </si>
  <si>
    <r>
      <t>SINDICATURA</t>
    </r>
    <r>
      <rPr>
        <sz val="11"/>
        <color indexed="9"/>
        <rFont val="Calibri"/>
        <family val="2"/>
      </rPr>
      <t>_P</t>
    </r>
    <r>
      <rPr>
        <sz val="11"/>
        <color indexed="8"/>
        <rFont val="Calibri"/>
        <family val="2"/>
      </rPr>
      <t>ROYECTO</t>
    </r>
  </si>
  <si>
    <t>Del 1 de Octubre al 31 de Diciembre del 2024</t>
  </si>
  <si>
    <t/>
  </si>
  <si>
    <r>
      <t xml:space="preserve">DESCRIPCIÓN DE LAS ACTIVIDADES REALIZADAS                                                                                                                    </t>
    </r>
    <r>
      <rPr>
        <sz val="14"/>
        <color theme="0"/>
        <rFont val="Arial"/>
        <family val="2"/>
      </rPr>
      <t xml:space="preserve">(REDACTAR SÓLO LO REALIZADO EN TIEMPO PASADO)  </t>
    </r>
    <r>
      <rPr>
        <b/>
        <sz val="14"/>
        <color theme="0"/>
        <rFont val="Arial"/>
        <family val="2"/>
      </rPr>
      <t xml:space="preserve">                                                                                                                                                </t>
    </r>
  </si>
  <si>
    <t>Servicio de Acompañamiento para la gestión del sistema de Planeación Municipal</t>
  </si>
  <si>
    <t>Del 1 de Enero al 31 de Marzo del 2025</t>
  </si>
  <si>
    <t>Del 1 de Abril al 30 de Junio del 2025</t>
  </si>
  <si>
    <t>Del 1 de Julio al 31 de Septiembre del 2025</t>
  </si>
  <si>
    <t>UNIDAD DE TRANSPARENCIA</t>
  </si>
  <si>
    <t>DEPARTAMENTO DE CONTRATOS Y CONVENIOS</t>
  </si>
  <si>
    <t>SUBDIRECCION DE PATRIMONIO</t>
  </si>
  <si>
    <t>DEPARTAMENTO DE SERVICIOS GENERALES</t>
  </si>
  <si>
    <t>DEPARTAMENTO DE REDES Y TELECOMUNICACIONES</t>
  </si>
  <si>
    <t>DIRECCION DE RESPONSABILIDADES Y EVOLUCION PATRIMONIAL</t>
  </si>
  <si>
    <t>SECRETARIA DE PLANIFICACION, ANALISIS Y GESTION URBANA</t>
  </si>
  <si>
    <t>DIRECCION DE GESTION TERRITORIAL Y PLANEACION URBANA</t>
  </si>
  <si>
    <t>DEPARTAMENTO DE GESTION TERRITORIAL SUELO Y VIVIENDA</t>
  </si>
  <si>
    <t>DEPARTAMENTO DE PLANEACION URBANA</t>
  </si>
  <si>
    <t>DIRECCIÓN DE CEMENTERIOS</t>
  </si>
  <si>
    <t>DIRECCION MEDIO AMBIENTE (DE SALUD AMBIENTAL Y CAMBIO CLIMATICO</t>
  </si>
  <si>
    <t>DIRECCION DE SALUD AMBIENTAL Y CAMBIO CLIMATICO MEDIO AMBIENTE</t>
  </si>
  <si>
    <t>SUBDIRECCION DE
PARQUES, JARDINES Y GESTIÓN
DEL CAMBIO CLIMÁTICO DE SERVICIOS ECOSISTEMICOS Y GESTION DEL CAMBIO CLIMATICO</t>
  </si>
  <si>
    <t>SUBDIRECCION DE SERVICIOS ECOSISTEMICOS Y GESTION DEL CAMBIO CLIMATICO DE
PARQUES, JARDINES Y GESTIÓN
DEL CAMBIO CLIMÁTICO</t>
  </si>
  <si>
    <t>SUBDIRECCION OPERATIVA</t>
  </si>
  <si>
    <t>DEPARTAMENTO DE AREA DE PREVENCION</t>
  </si>
  <si>
    <t>COMUDE</t>
  </si>
  <si>
    <t>PREMIO NACIONAL DE LA CERÁMICA</t>
  </si>
  <si>
    <t>Campañas en Redes Sociales</t>
  </si>
  <si>
    <t>Atención a Reportes de Servicios Públicos, Información sobre Ayudas Sociales y Reportes en General</t>
  </si>
  <si>
    <t>Actualizacion de Organizaciones Vecinales</t>
  </si>
  <si>
    <t>Programa de Transparencia y Atención de solicitudes de acceso a la información y protección de datos personales</t>
  </si>
  <si>
    <t>Servicios de asesoramiento legal y jurídico a la población que presenta vulnerabilidad legal e indefensión de su patrimonio</t>
  </si>
  <si>
    <t>Servicio de Revisión Contratos</t>
  </si>
  <si>
    <t>Celebración de Matrimonios en Lugares emblemáticos</t>
  </si>
  <si>
    <t>Calificación de Actas de Infracción</t>
  </si>
  <si>
    <t>Difusión de la Cultura de Paz en conflictos comunitarios</t>
  </si>
  <si>
    <t>Orientación y Asesoría Jurídica</t>
  </si>
  <si>
    <t>Atención y desahogo de los MASC</t>
  </si>
  <si>
    <t>Servicio de trabajo social y psicología a Juzgados Cívicos Municipales</t>
  </si>
  <si>
    <t>Integración, Dictaminación de Iniciativas</t>
  </si>
  <si>
    <t>Atención a los grupos vulnerables.</t>
  </si>
  <si>
    <t>Brigadas de Mantenimiento y Recuperación de Espacios Públicos</t>
  </si>
  <si>
    <t>Servicio eficaz de trámite de licencias municipal presencial y en línea</t>
  </si>
  <si>
    <t>Verificación y regularización de residuos peligrosos y emisiones en talleres de laminado y pintura</t>
  </si>
  <si>
    <t>Actualizar los padrones de los comerciantes de tianguis</t>
  </si>
  <si>
    <t>Regularizar comercio en espacio abierto en la colonia San Martín de las Flores</t>
  </si>
  <si>
    <t>Recuperación de locales abandonados en merados municipales</t>
  </si>
  <si>
    <t>Programa de capacitación para la clasificación, organización, transferencia, resguardo y consulta de información oficial</t>
  </si>
  <si>
    <t>Proyecto de digitalización para el Archivo Municipal</t>
  </si>
  <si>
    <t>Campaña de divulgación cultural histórica del Archivo Muicipal a escuelas de educación básica en Tlaquepaque</t>
  </si>
  <si>
    <t>Servicio de atención a las necesidades de las distintas asociaciones religiosas del municipio</t>
  </si>
  <si>
    <t>Optimizar el proceso de pagos</t>
  </si>
  <si>
    <t>Administración y control de los Recursos Materiales</t>
  </si>
  <si>
    <t>Administración de Bienes Inmuebles</t>
  </si>
  <si>
    <t>Recursos Humanos eficiente</t>
  </si>
  <si>
    <t>Mantenimiento preventivo y correctivo del parque vehicular</t>
  </si>
  <si>
    <t>Licitaciones Ejecutadas</t>
  </si>
  <si>
    <t>Capacitación para Adquisiciones</t>
  </si>
  <si>
    <t>Tramites y Servicios</t>
  </si>
  <si>
    <t>Sistema de control de servicios</t>
  </si>
  <si>
    <t>Instalación de Cámaras de Seguridad</t>
  </si>
  <si>
    <t>Control documental de expedientes de obras</t>
  </si>
  <si>
    <t>Análisis documental de expedientes de obras</t>
  </si>
  <si>
    <t>Auditorías</t>
  </si>
  <si>
    <t>Visitas de Inspección</t>
  </si>
  <si>
    <t>Procedimientos de aclaración derivados de entrega recepción</t>
  </si>
  <si>
    <t>Educación e Innovación Tecnológica</t>
  </si>
  <si>
    <t>Armonización Organizativa</t>
  </si>
  <si>
    <t>Desarrollo Académico Básico de las y los servidores públicos de la Secretaría de Servicios Públicos y Medio Ambiente</t>
  </si>
  <si>
    <t>Difusión de Protocolos</t>
  </si>
  <si>
    <t>Tlaquepaque Universitario</t>
  </si>
  <si>
    <t>Pago de Nóminas</t>
  </si>
  <si>
    <t>Coordinación de actividades de las direcciones que integran la Secretaría de Planificación, Análisis y Gestión Urbana</t>
  </si>
  <si>
    <t>Regularización de predios efectiva</t>
  </si>
  <si>
    <t>Mejoramiento de la atencion al publico asi como fiscalización de la Auditoria Superior del Estado</t>
  </si>
  <si>
    <t>Planes parciales y reglamentos municipales actualizados</t>
  </si>
  <si>
    <t>Gestión para el sistema integral para la planeación y evaluación de la auditoria publica municipal</t>
  </si>
  <si>
    <t>Seguimiento y Evaluación a los Fondos de Origen Federal</t>
  </si>
  <si>
    <t>Seguimiento de Mesas de gestión Metropolitana ante el IMEPLAN</t>
  </si>
  <si>
    <t>Bienestar Incluyente</t>
  </si>
  <si>
    <t>Aprendiendo con Bienestar</t>
  </si>
  <si>
    <t>Raíces de Esperanza</t>
  </si>
  <si>
    <t>Feria de la oferta educativa media superior y superior</t>
  </si>
  <si>
    <t>Procesadora de composta orgánica.</t>
  </si>
  <si>
    <t>Conservación y mejoramiento de suelos agrícolas</t>
  </si>
  <si>
    <t>Hidroponía</t>
  </si>
  <si>
    <t>Cultura en tu colonia</t>
  </si>
  <si>
    <t>Amigos de Refugio</t>
  </si>
  <si>
    <t>Museo Itinerante</t>
  </si>
  <si>
    <t>Museos a la Calle</t>
  </si>
  <si>
    <t>Capacitación</t>
  </si>
  <si>
    <t>Padrón Artesanal y Credencialización</t>
  </si>
  <si>
    <t>Rescatando nuestras Tradiciones</t>
  </si>
  <si>
    <t>Permanencia Pueblo Mágico</t>
  </si>
  <si>
    <t>Mantenimiento y Conservación del Centro Histórico</t>
  </si>
  <si>
    <t>Agenda del Espacio Público</t>
  </si>
  <si>
    <t>Digitalización Administrativa</t>
  </si>
  <si>
    <t>Servicio Medido</t>
  </si>
  <si>
    <t>Trabajos emergentes de redes hidrosanitarias</t>
  </si>
  <si>
    <t>Entrega del Vital Líquido</t>
  </si>
  <si>
    <t>Estudio de Factibiloidades de Redes Hidrosanitarias</t>
  </si>
  <si>
    <t>Actualización de Datos de Redes Hidrosanitarias</t>
  </si>
  <si>
    <t>Sustitución de luminarias a la red de alumbrado publico.</t>
  </si>
  <si>
    <t>Fortalecimiento y adiestramiento al personal operativo</t>
  </si>
  <si>
    <t>Inspección Cárnica</t>
  </si>
  <si>
    <t>Trituración de material orgánico para la elaboración de composta</t>
  </si>
  <si>
    <t>Ferias de la Salud Tlaquepaque</t>
  </si>
  <si>
    <t>Campañas de esterilización y vacunación antirrábica gratuitas</t>
  </si>
  <si>
    <t>Señalización Horizontal y Vertical</t>
  </si>
  <si>
    <t>Mantenimiento a Edificios y Espacios Públicos</t>
  </si>
  <si>
    <t>Programa permanente de seguimiento para la administración eficiente de los recursos humanos y materiales de la Secretaría</t>
  </si>
  <si>
    <t>Unidad de Proximidad Policial</t>
  </si>
  <si>
    <t>Atención a las violencias en el ámbito familiar y seguimiento a Medidas/Ordenes de Protección emitidas en razón de Género.</t>
  </si>
  <si>
    <t>Programa del consejo municipal de Protección Civil de San Pedro Tlaquepaque</t>
  </si>
  <si>
    <t>Programa permanente de operativos de prevención de accidentes</t>
  </si>
  <si>
    <t>Programa permanente de auxilio a la población para casos de emergencia y/o desastres en San Pedro Tlaquepaque</t>
  </si>
  <si>
    <t>Programa de evaluación y dictaminación de riesgos hidrometeorológicos</t>
  </si>
  <si>
    <t>Programa de Gestión Integral del Riesgo mediante visitas de inspección a inmuebles</t>
  </si>
  <si>
    <t>Programa permanente de prevención de riesgos mediante la capacitación a la población en general</t>
  </si>
  <si>
    <t>Programa de profesionalización, actualización, especializada y salud integral para el personal de la Dirección de Bomberos y Protección Civil</t>
  </si>
  <si>
    <t>Credencialización de Personal Operativo</t>
  </si>
  <si>
    <t>Mantenimiento Preventivo de Armas</t>
  </si>
  <si>
    <t>Elaboración de documentos y/o diagnósticos basados en evidencias</t>
  </si>
  <si>
    <t>Coordinación de la Política Transversal de Reconstrucción del Tejido Social</t>
  </si>
  <si>
    <t>Actualización de Requisitos de Permanencia</t>
  </si>
  <si>
    <t>Sendero Seguro</t>
  </si>
  <si>
    <t>Profesionalización Continua</t>
  </si>
  <si>
    <t>Convocatoria para Selección de Personal Operativo</t>
  </si>
  <si>
    <t>Capacitaciones Preventivas en Adicciones</t>
  </si>
  <si>
    <t>Atención Terapéutica</t>
  </si>
  <si>
    <t>Red de Apoyo para Establecimientos especializado en Adicciones</t>
  </si>
  <si>
    <t>Área Alimentaria</t>
  </si>
  <si>
    <t>Psicología</t>
  </si>
  <si>
    <t>Talleres de Esperanza</t>
  </si>
  <si>
    <t>Programa de Atención a la Discapacidad</t>
  </si>
  <si>
    <t>Albergue Vista Hermosa</t>
  </si>
  <si>
    <t>Protección y Restitución de Derechos de Niñas. Niños y Adolescentes</t>
  </si>
  <si>
    <t>Área Médica</t>
  </si>
  <si>
    <t>Laboratorio Clínico</t>
  </si>
  <si>
    <t>Por una Gestión Responsable</t>
  </si>
  <si>
    <t>Rehabilitación</t>
  </si>
  <si>
    <t>Fortalecimiento Sociofamiliar</t>
  </si>
  <si>
    <t>Atención Integral a personas a Adultos Mayores</t>
  </si>
  <si>
    <t>Clínica Deportiva Prevención de Adicciones</t>
  </si>
  <si>
    <t>Prevención de Embarazo Adolescente</t>
  </si>
  <si>
    <t>Crecer sin Violencia</t>
  </si>
  <si>
    <t>Situación de Calle</t>
  </si>
  <si>
    <t>Mejoramiento Educativo</t>
  </si>
  <si>
    <t>Prevención y Detención de abuso Sexual</t>
  </si>
  <si>
    <t>Cabildo Juvenil</t>
  </si>
  <si>
    <t>Cine en tu Barrio</t>
  </si>
  <si>
    <t>Coloquios Juveniles</t>
  </si>
  <si>
    <t>Cultiva-T</t>
  </si>
  <si>
    <t>Enchula tu barrio</t>
  </si>
  <si>
    <t>Jóvenes Con-Ciencia</t>
  </si>
  <si>
    <t>Juventudes Emprendedoras</t>
  </si>
  <si>
    <t>Juventudes con historia</t>
  </si>
  <si>
    <t>Juventudes a la cancha</t>
  </si>
  <si>
    <t>Oportunidad joven</t>
  </si>
  <si>
    <t>Servicio Social Integral</t>
  </si>
  <si>
    <t>Suetertón &amp; Juguetón</t>
  </si>
  <si>
    <t>Libres por la igualdad</t>
  </si>
  <si>
    <t>Vía recreactiva metropolitana San Pedro Tlaquepaque</t>
  </si>
  <si>
    <t>Premio Nacional de la Cerámica</t>
  </si>
  <si>
    <t>Porcentaje de reportes atendidos mediante la plataforma de ciudadanía digital, así como de manera presencial y vía telefónica.</t>
  </si>
  <si>
    <t>Porcentaje de avance en la conformación de organizaciones vecinales de participación ciudadana</t>
  </si>
  <si>
    <t>Número de solicitudes de revisión de contratos realizadas</t>
  </si>
  <si>
    <t>Porcentaje de documentos revisados para firma Presidenta</t>
  </si>
  <si>
    <t>Número de documentos revisados</t>
  </si>
  <si>
    <t>Porcentaje de atención a comisiones, comités, grupos de trabajo y reuniones</t>
  </si>
  <si>
    <t>Número de asistencia a comisiones, comités, grupos de trabajo y reuniones</t>
  </si>
  <si>
    <t>Porcentaje de atención a consultas y asesoría jurídica</t>
  </si>
  <si>
    <t>Número de actas realizadas</t>
  </si>
  <si>
    <t>Porcentaje de actas de matrimonio realizadas en la Campaña de Integración Familiar 2025</t>
  </si>
  <si>
    <t>Eficacia</t>
  </si>
  <si>
    <t>Porcentaje de Sesiones del Pleno realizadas</t>
  </si>
  <si>
    <t>Número de iniciativas elaboradas</t>
  </si>
  <si>
    <t>Porcentaje de avance en la identificación del estatus que guardan los puntos de acuerdo aprobados por el pleno del ayuntamiento</t>
  </si>
  <si>
    <t>Número de puntos de acuerdo identificados en estatus de seguimiento</t>
  </si>
  <si>
    <t>No. de colonias intervenidas</t>
  </si>
  <si>
    <t>Porcentaje de licencias municipales de giro y/o anuncio entregadas de forma presencial.</t>
  </si>
  <si>
    <t>Numero de licencias entregadas</t>
  </si>
  <si>
    <t>Numero de licencias de giro anexo emitidas</t>
  </si>
  <si>
    <t>Número de escuelas</t>
  </si>
  <si>
    <t>Porcentaje de trámites de expedición de pasaportes realizados.</t>
  </si>
  <si>
    <t>Porcentaje de avance en la administración y control de los bienes muebles</t>
  </si>
  <si>
    <t>Numero de manuales elaborados</t>
  </si>
  <si>
    <t>Porcentaje de servidoras y servidores públicos certificados</t>
  </si>
  <si>
    <t>Número de personas certificadas</t>
  </si>
  <si>
    <t>Porcentaje de avance en la capacitación a servidoras y servidores públicos en materia de DDHH</t>
  </si>
  <si>
    <t>Número de personas capacitadas</t>
  </si>
  <si>
    <t>Porcentaje de servidoras y servidores públicos capacitados</t>
  </si>
  <si>
    <t>Número de edificios certificados</t>
  </si>
  <si>
    <t>Número de apoyos económicos brindados a los practicantes y pasantes.</t>
  </si>
  <si>
    <t>Número de nóminas generadas</t>
  </si>
  <si>
    <t>Numero de Actividades supervisadas</t>
  </si>
  <si>
    <t>Porcentaje de avance en la gestión para la implementación del sistema que permita monitorear y evaluar la planeación operativa 2024-2025</t>
  </si>
  <si>
    <t>Etapas realizadas</t>
  </si>
  <si>
    <t>número de etapas de gestión realizadas</t>
  </si>
  <si>
    <t>Porcentaje de alumnos beneficiados, mediante cursos extraescolares</t>
  </si>
  <si>
    <t>número de alumnos beneficiados</t>
  </si>
  <si>
    <t>número de etapas realizadas</t>
  </si>
  <si>
    <t>Porcentaje de pozos de absorción tecnificados construidos.</t>
  </si>
  <si>
    <t>Pozos de absorción construidos.</t>
  </si>
  <si>
    <t>Numero de colonias beneficiadas</t>
  </si>
  <si>
    <t>Numero de artesanos registrados</t>
  </si>
  <si>
    <t>Porcentaje de personas beneficiadas con alguna vacante, mediante el programa Empleo a tu Alcance</t>
  </si>
  <si>
    <t>Número de personas beneficiarias</t>
  </si>
  <si>
    <t>Porcentaje de etapas realizadas para el evento MUJERES EMPRESARIAS</t>
  </si>
  <si>
    <t>porcentaje de personas atendidas</t>
  </si>
  <si>
    <t>Porcentaje de Reportes Atendidos para el Mantenimiento de Redes Hidrosanitarias</t>
  </si>
  <si>
    <t>Porcentaje de etapas de gestión para obtención de factibilidades</t>
  </si>
  <si>
    <t>Número de Supervisiones y Expedientes</t>
  </si>
  <si>
    <t>Porcentaje de capacitaciones impartidas al personal</t>
  </si>
  <si>
    <t>Número de capacitaciones</t>
  </si>
  <si>
    <t>Porcentaje de ladrilleras registradas.</t>
  </si>
  <si>
    <t>Número de fuentes fijas registradas</t>
  </si>
  <si>
    <t>Número de dictaminaciones evaluadas</t>
  </si>
  <si>
    <t>Porcentaje de denuncias recibidas y atendidas</t>
  </si>
  <si>
    <t>Porcentaje de árboles reforestados en áreas verdes, camellones, parques y jardines.</t>
  </si>
  <si>
    <t>Porcentaje de etapas de gestión para el equipamiento de sala de choques</t>
  </si>
  <si>
    <t>número de ferias realizadas</t>
  </si>
  <si>
    <t>obras</t>
  </si>
  <si>
    <t>Espacios analizados</t>
  </si>
  <si>
    <t>Proyectos de Infraestructura Urbana de la más diversa índole</t>
  </si>
  <si>
    <t>proyectos</t>
  </si>
  <si>
    <t>Personas capacitadas y sensibilizadas</t>
  </si>
  <si>
    <t>numero de etapas realizadas</t>
  </si>
  <si>
    <t>porcentaje de jóvenes que asistan a las funciones del cine</t>
  </si>
  <si>
    <t>numero de jóvenes participantes</t>
  </si>
  <si>
    <t>porcentaje de jóvenes que asistan a las charlas</t>
  </si>
  <si>
    <t>Porcentaje de convenios elaborados para el programa de Administración y Gestión Institucional.</t>
  </si>
  <si>
    <t>Número de convenios elaborados</t>
  </si>
  <si>
    <t>Porcentaje de Macro Eventos Realizados.</t>
  </si>
  <si>
    <t>Número de Macro Eventos Realizados</t>
  </si>
  <si>
    <t>Porcentaje de Intervenciones en el programa de Mantenimiento de Espacios Públicos realizadas.</t>
  </si>
  <si>
    <t>Número de intervenciones realizadas.</t>
  </si>
  <si>
    <t>Porcentaje de Escuelas y talleres de activación física implementados.</t>
  </si>
  <si>
    <t>Número de escuelas y talleres de activación física implementados.</t>
  </si>
  <si>
    <t>GRISELDA MEDRANO CRUZ</t>
  </si>
  <si>
    <t>33 10 57 60 08</t>
  </si>
  <si>
    <t>Lourdes Hernández Rojas</t>
  </si>
  <si>
    <t>33.28.10.66.00</t>
  </si>
  <si>
    <t>luhrojas.shadday@gmail.com</t>
  </si>
  <si>
    <t>Octavio Cesar Huerta Diaz</t>
  </si>
  <si>
    <t>hudo77@hotmail.com</t>
  </si>
  <si>
    <t>Cesar Ignacio Bocanegra Alvarado</t>
  </si>
  <si>
    <t>tlaquepaque.transparencia@gmail.com</t>
  </si>
  <si>
    <t>juan.rodriguez@tlaquepaque.gob.mx</t>
  </si>
  <si>
    <t>Lic. José Luis de la Mora Gálvez</t>
  </si>
  <si>
    <t>maria.gomez@tlaquepaque.gob.mx</t>
  </si>
  <si>
    <t>Leticia Cuellar Mena</t>
  </si>
  <si>
    <t>mejoraregulatoriatlaquepaque@gmail.com</t>
  </si>
  <si>
    <t>IRMA ROCIO VALDEZ GONZÁLEZ</t>
  </si>
  <si>
    <t>Lic. Mario Arturo corona Guillén</t>
  </si>
  <si>
    <t>mario.corona@tlaquepaque,gob.mx</t>
  </si>
  <si>
    <t>Lic. Mario Arturo Corona Guillén</t>
  </si>
  <si>
    <t>gerardo.hernandez@tlaquepaque.gob.mx</t>
  </si>
  <si>
    <t>Mtro. Gerardo Natanael Hernández Ortiz</t>
  </si>
  <si>
    <t>Arnulfo Piceno Rodríguez</t>
  </si>
  <si>
    <t>3310571912 y 3338371379</t>
  </si>
  <si>
    <t>juntamunicipaltlq@gmail.com</t>
  </si>
  <si>
    <t>Lic. Jorge Mendoza Ruíz/ Diana Belén Gutiérrez Muñoz</t>
  </si>
  <si>
    <t>registro.direccion98@gmail.com</t>
  </si>
  <si>
    <t>3837 1378</t>
  </si>
  <si>
    <t>33-35-98-21-11</t>
  </si>
  <si>
    <t>jmabogadosjuris@gmail.com</t>
  </si>
  <si>
    <t>CLAUDIA LARA GARZA</t>
  </si>
  <si>
    <t>municipaljuez@gmail.com</t>
  </si>
  <si>
    <t>Lic. Luis Eduardo López Ramírez</t>
  </si>
  <si>
    <t>lic_eduardo19@hotmail.com</t>
  </si>
  <si>
    <t>Lic. Claudia Lara Garza</t>
  </si>
  <si>
    <t>Marisol Martínez Quiroz</t>
  </si>
  <si>
    <t>apoyoacomisiones@gmail.com</t>
  </si>
  <si>
    <t>Bertha Castellanos</t>
  </si>
  <si>
    <t>bertha.castellanos@tlaquepaque.gob.mx</t>
  </si>
  <si>
    <t>JOSE ALFREDO ZAPATA SILVA</t>
  </si>
  <si>
    <t>direccion.delegaciones@tlaquepaque.gob.mx</t>
  </si>
  <si>
    <t>vkevindaniel@gmail.com</t>
  </si>
  <si>
    <t>ING. BENITO ROJAS GUERRERO (ELABORA FORMATO GPE. MAGALY VELAZQUEZ FIGUEROA)</t>
  </si>
  <si>
    <t>33-38-37-03-42</t>
  </si>
  <si>
    <t>magalyvelazquez3008@gmail.com</t>
  </si>
  <si>
    <t>LORENA PEREZ CARDENAS</t>
  </si>
  <si>
    <t>333837-0346</t>
  </si>
  <si>
    <t>mercados@tlaquepaque.gob.mx</t>
  </si>
  <si>
    <t>LIC. JORGE ALBERTO DURAN CRUZ</t>
  </si>
  <si>
    <t>33 25 37 92 13</t>
  </si>
  <si>
    <t>Omar Agustín Gutiérrez Arana</t>
  </si>
  <si>
    <t>omar.gtza@gmail.com</t>
  </si>
  <si>
    <t>Francisco Isaac Jiménez</t>
  </si>
  <si>
    <t>3335627014 ext. 2217</t>
  </si>
  <si>
    <t>ometlaquepaque@hotmail.com</t>
  </si>
  <si>
    <t>Dr. Carlos Raúl Magaña Ramírez</t>
  </si>
  <si>
    <t>33-14-52-65-88</t>
  </si>
  <si>
    <t>JORGE ARMANDO MAGALLÓN LOMELÍ</t>
  </si>
  <si>
    <t>3338520471 EXT. 107</t>
  </si>
  <si>
    <t>jorge.magallon@tlaquepaque.gob.mx</t>
  </si>
  <si>
    <t>Julio Gutiérrez Martínez</t>
  </si>
  <si>
    <t>33-31-24-42-22</t>
  </si>
  <si>
    <t>julio_gutierrez18@hotmail.com</t>
  </si>
  <si>
    <t>BLANCA ISELA EVANGELISTA AGUILAR</t>
  </si>
  <si>
    <t>di.recursosmateriales@gmail.com</t>
  </si>
  <si>
    <t>33 3562 7000 ext. 2307</t>
  </si>
  <si>
    <t>martha.venegas@tlaquepaque.gob.mx</t>
  </si>
  <si>
    <t>Fernando Villa Martínez</t>
  </si>
  <si>
    <t>fernando.villa@tlaquepaque.gob.mx</t>
  </si>
  <si>
    <t>LIC. JOSE CARLOS MORENO ARELLANO</t>
  </si>
  <si>
    <t>lcp.charliemoreno@gmail.com</t>
  </si>
  <si>
    <t>JOSE LUIS APARICIO GARCÍA</t>
  </si>
  <si>
    <t>jl.aparicio.g73@gmail.com</t>
  </si>
  <si>
    <t>EDGAR JASIEL ESTRADA CASIMIRO</t>
  </si>
  <si>
    <t>sub.cya@gmail.com</t>
  </si>
  <si>
    <t>JOSE GUADALUPE CUZ BRISEÑO</t>
  </si>
  <si>
    <t>catastro@tlaquepaque.gob.mx</t>
  </si>
  <si>
    <t>Marcela Escobedo</t>
  </si>
  <si>
    <t>marcela.escobedo@tlaquepaque.gob.mx</t>
  </si>
  <si>
    <t>HÉCTOR NICODEMO TREJO ROMERO</t>
  </si>
  <si>
    <t>33.3662.0575</t>
  </si>
  <si>
    <t>Ana Rosa Guzmán Peña</t>
  </si>
  <si>
    <t>anarosa.guzman@tlaquepaque.gob.mx</t>
  </si>
  <si>
    <t>Itzel Adriana Trejo Corona</t>
  </si>
  <si>
    <t>itzel.trejo@tlaquepaque.gob.mx</t>
  </si>
  <si>
    <t>itzel,trejo@tlaquepaque.gob.mx</t>
  </si>
  <si>
    <t>Felipe Rivas Rivera</t>
  </si>
  <si>
    <t>felipe.rivas@tlaquepaque.gob.mx</t>
  </si>
  <si>
    <t>Lic. José Luis Barba Reynoso</t>
  </si>
  <si>
    <t>'3338078864</t>
  </si>
  <si>
    <t>Sdelatorrev.Stgo@gmail.com</t>
  </si>
  <si>
    <t>Lic. José Antonio Aceves Reynoso</t>
  </si>
  <si>
    <t>33 12 00 39 80 al 83</t>
  </si>
  <si>
    <t>capacitaciónyserviciosocial@gmail.com</t>
  </si>
  <si>
    <t>Sergio Lara Gutiérrez</t>
  </si>
  <si>
    <t>sergio.lara@tlaquepaque.gob.mx</t>
  </si>
  <si>
    <t>DALIA RAMIREZ RAMOS</t>
  </si>
  <si>
    <t>3335 62 7054 al 60 extensión 2428 y 2413</t>
  </si>
  <si>
    <t>DALIA.RAMIREZ@TLAQUEPAQUE.GOB.MX</t>
  </si>
  <si>
    <t>Raul.perez@tlaquepaque.gob.mx</t>
  </si>
  <si>
    <t>Ing. Raúl Pérez y Pérez</t>
  </si>
  <si>
    <t>Ing. Juan Enrique Acevedo Acevedo</t>
  </si>
  <si>
    <t>juan.aceves@tlaquepaque.gob.mx</t>
  </si>
  <si>
    <t>María Guadalupe Saldaña Duarte</t>
  </si>
  <si>
    <t>33-13-49-10-90</t>
  </si>
  <si>
    <t>mgsd2909@gmail.com</t>
  </si>
  <si>
    <t>liliana.delfin@tlaquepaque.gob.mx</t>
  </si>
  <si>
    <t>Jonathan Octavio García Martínez</t>
  </si>
  <si>
    <t>jonathan.garcia@tlaquepaque.gob.mx</t>
  </si>
  <si>
    <t>Yessica Lizeth Castellanos Carrillo</t>
  </si>
  <si>
    <t>Araceli Hernández</t>
  </si>
  <si>
    <t>Julio Ornelas Camacho</t>
  </si>
  <si>
    <t>julio.ornelas@tlaquepaque.gob.mx</t>
  </si>
  <si>
    <t>Jorge Eduardo Luján Gómez</t>
  </si>
  <si>
    <t>33-36-01-14-05</t>
  </si>
  <si>
    <t>agropecuariotlaquepaque@gmail.com</t>
  </si>
  <si>
    <t>Juan Pablo Santana Moya</t>
  </si>
  <si>
    <t>´'3316018010</t>
  </si>
  <si>
    <t>oscar.carrillo.cultura@gmail.com</t>
  </si>
  <si>
    <t>Christian René García Gutiérrez</t>
  </si>
  <si>
    <t>33-10-97-20-56</t>
  </si>
  <si>
    <t>libroscoordinacion@gmail.com</t>
  </si>
  <si>
    <t>DAVID GALLEGOS</t>
  </si>
  <si>
    <t>33-36-39-56-46</t>
  </si>
  <si>
    <t>pantaleonpanduromuseo@gmail.com</t>
  </si>
  <si>
    <t>Mtro. Arwin Armando Matanael Ramos Casas</t>
  </si>
  <si>
    <t>patricia.cano@tlaquepaque.gob.mx</t>
  </si>
  <si>
    <t>Jessica Lizbeth Gallardo González / Arwin Armando Matanael Ramos Casas</t>
  </si>
  <si>
    <t>33 1057 6212 / 33 1206960</t>
  </si>
  <si>
    <t>desarrolloartesanalyturistico@tlaquepaque.gob.mx</t>
  </si>
  <si>
    <t>3336591599/3336590901</t>
  </si>
  <si>
    <t>antonioempresarialindustrial@gmail.com</t>
  </si>
  <si>
    <t>JOSÉ ALONSO FLORES RAMÍREZ</t>
  </si>
  <si>
    <t>floresalonso.lcop@gmail.com</t>
  </si>
  <si>
    <t>Alma Griselda Mercado Espinoza</t>
  </si>
  <si>
    <t>spinozamercad@gmail.com</t>
  </si>
  <si>
    <t>carlosambiental2024@gmail.com</t>
  </si>
  <si>
    <t>ANTONIO GUADALUPE HURTADO NUÑEZ</t>
  </si>
  <si>
    <t>aghn1980@gmail.com</t>
  </si>
  <si>
    <t>33 38388392</t>
  </si>
  <si>
    <t>alumbrado.tlq@gmail.co</t>
  </si>
  <si>
    <t>Claudia Ivón Hernández Arriaga</t>
  </si>
  <si>
    <t>33 36 90 04 08</t>
  </si>
  <si>
    <t>cieloaseopublico@gmail.com claudiaaseopublico@gmail.com</t>
  </si>
  <si>
    <t>Montserrat Carolina Corona Pérez</t>
  </si>
  <si>
    <t>administracion.rastro@tlaquepaque.gob.mx</t>
  </si>
  <si>
    <t>Lenin Torres Mondragón</t>
  </si>
  <si>
    <t>Ltmondragon@hotmail.com</t>
  </si>
  <si>
    <t>Maricruz Martínez Macias</t>
  </si>
  <si>
    <t>maricruzm057@gmail.com</t>
  </si>
  <si>
    <t>FRANCISCO SANCHEZ IBARRA</t>
  </si>
  <si>
    <t>lic.fcosanchezi@gmail.com</t>
  </si>
  <si>
    <t>MARIA YOLANDA GUIZAR TORRES</t>
  </si>
  <si>
    <t>drayolanda2@gmail.com</t>
  </si>
  <si>
    <t>MARIO ARTURO SALINAS HERNANDEZ</t>
  </si>
  <si>
    <t>saludpublicatlaq@gmail.com</t>
  </si>
  <si>
    <t>YENICA ODALIS MARTINEZ DELGADILLO</t>
  </si>
  <si>
    <t>yenikaodalys0808@icloud.com</t>
  </si>
  <si>
    <t>M.V.Z. Sandra Guadalupe León Becerra</t>
  </si>
  <si>
    <t>3336007145- 3333679060</t>
  </si>
  <si>
    <t>saludanimaltlq@gmail.com</t>
  </si>
  <si>
    <t>Lic. Gabriel Sánchez Niño</t>
  </si>
  <si>
    <t>gabsan0202@gmail.com</t>
  </si>
  <si>
    <t>ING. ABEL CASILLAS BENITES</t>
  </si>
  <si>
    <t>33 38 38 82 60</t>
  </si>
  <si>
    <t>mejoramiento.urbano.tlaquepaque@gmail.com</t>
  </si>
  <si>
    <t>Julio Geovanni Pamplona Nuño</t>
  </si>
  <si>
    <t>mantenimientovialidadestlaq@gmail.com</t>
  </si>
  <si>
    <t>Lucio Roberto Terrones Padilla</t>
  </si>
  <si>
    <t>lucio.terronespadilla@gmail.com</t>
  </si>
  <si>
    <t>Francisco Velázquez Hernández</t>
  </si>
  <si>
    <t>pakovel78@hotmail.com</t>
  </si>
  <si>
    <t>ING. EDMUNDO CANCINO PEREZ</t>
  </si>
  <si>
    <t>edmundo.cancino@tlaquepaque.gob.mx / edcancino1010@gmail.com</t>
  </si>
  <si>
    <t>mercedesrobles162@gmail.com</t>
  </si>
  <si>
    <t>Mtra. Juana Esmeralda Zamorano Pelayo</t>
  </si>
  <si>
    <t>juana.zamorano@tlaquepaque.gob.mx</t>
  </si>
  <si>
    <t>JUAN CARLOS ROMO DAVALOS</t>
  </si>
  <si>
    <t>33-33-45-59-24</t>
  </si>
  <si>
    <t>cpm.operativo.tlq@gmail.com</t>
  </si>
  <si>
    <t>Irma Araceli Gálvez Espinoza</t>
  </si>
  <si>
    <t>uvi.opertivo@hotmail.com</t>
  </si>
  <si>
    <t>rafael.orozco@tlaquepaque.gob.mx</t>
  </si>
  <si>
    <t>Dr. Luis Enrique Mederos Flores</t>
  </si>
  <si>
    <t>pcyb.tlaquepaque@gmail.com</t>
  </si>
  <si>
    <t>jluislvizcarra2015@gmail.com</t>
  </si>
  <si>
    <t>Cmte. Edgardo Poe Morales</t>
  </si>
  <si>
    <t>ninopoe@hotmail.com</t>
  </si>
  <si>
    <t>Arq. Jorge Casarrubias Segura</t>
  </si>
  <si>
    <t>casarrubiassegurajorge@gmail.com</t>
  </si>
  <si>
    <t>velazcocuriel@gmail.com</t>
  </si>
  <si>
    <t>Lic. José Luis López Vizcarra</t>
  </si>
  <si>
    <t>MIGUEL ANGEL ESPINOZA PADILLA</t>
  </si>
  <si>
    <t>miguelangelespinozapadilla93@gmail.com</t>
  </si>
  <si>
    <t>areatecnica17@live.com.mx</t>
  </si>
  <si>
    <t>Mario Alberto Collazo Valdez</t>
  </si>
  <si>
    <t>33 33 45 59 00 ext. 5990</t>
  </si>
  <si>
    <t>seguciutlaq@gmail.com</t>
  </si>
  <si>
    <t>Gerardo Flores Gutiérrez</t>
  </si>
  <si>
    <t>tejidosocialtlaquepaque@gmail.com</t>
  </si>
  <si>
    <t>FABIOLA ARACELI HERNÁNDEZ ARRIAGA</t>
  </si>
  <si>
    <t>33 35 62 70 74</t>
  </si>
  <si>
    <t>cpm.academia.tlq@gmail.com</t>
  </si>
  <si>
    <t>Emmanuel Hernández López</t>
  </si>
  <si>
    <t>sendero.seguro.tlaquepaque@gmail.com</t>
  </si>
  <si>
    <t>Mario Sergio Gama Apodaca</t>
  </si>
  <si>
    <t>vinculacioncuidadanatlaq@gmail.com</t>
  </si>
  <si>
    <t>Fabiola Araceli Hernández Arriaga</t>
  </si>
  <si>
    <t>Lic. José de Jesús Godoy Serrano</t>
  </si>
  <si>
    <t>33-35-62-70-76</t>
  </si>
  <si>
    <t>tlaquepaque.prevencion.social@gmail.com</t>
  </si>
  <si>
    <t>Dr. Francisco López Rosas/Tatiana López</t>
  </si>
  <si>
    <t>comucattlaquepaque2024@gmail.com</t>
  </si>
  <si>
    <t>Dr. Francisco López Rosas/Michel Alejandro Rivas</t>
  </si>
  <si>
    <t>areapsicologiatlaq@gmail.com</t>
  </si>
  <si>
    <t>mherrada93@gmail.com</t>
  </si>
  <si>
    <t>discapacidad.tlaquepaque@gmail.com</t>
  </si>
  <si>
    <t>auvi.diftlaquepaque@gmail.com</t>
  </si>
  <si>
    <t>daf.diftlaquepaque@gmail.com</t>
  </si>
  <si>
    <t>tuteladederechos12@gmail.com</t>
  </si>
  <si>
    <t>amedicadiftlaq@gmail.com</t>
  </si>
  <si>
    <t>Lic. Karla Paola Palafox Pérez</t>
  </si>
  <si>
    <t>diftlaquepaque.apce@gmail.com</t>
  </si>
  <si>
    <t>diftlaquepaque.ts@gmail.com</t>
  </si>
  <si>
    <t>diftlaquepaque.am@gmail.com</t>
  </si>
  <si>
    <t>Maribel Pizaña Pedroza</t>
  </si>
  <si>
    <t>preverp.diftlaquepaque@gmail.com</t>
  </si>
  <si>
    <t>caic.diftlaquepaque2022@gmail.com</t>
  </si>
  <si>
    <t>FERNANDO ANTONIO ALVAREZ ESTEVES</t>
  </si>
  <si>
    <t>jovenestlaq@gmail.com</t>
  </si>
  <si>
    <t>3335627010 Ext 220</t>
  </si>
  <si>
    <t>tlaquepaqueinmujeres@gmail.com</t>
  </si>
  <si>
    <t>Jorge Luis Martínez Avilés</t>
  </si>
  <si>
    <t>jorgemartinez@comudetlaquepaque.com</t>
  </si>
  <si>
    <t>marcopalencia@comudetlaquepaque.com</t>
  </si>
  <si>
    <t>jesuslozano@comudetlaquepaque.com</t>
  </si>
  <si>
    <t>Roberto Ríos</t>
  </si>
  <si>
    <t>robertorios@comudetlaquepaque.com</t>
  </si>
  <si>
    <t>Gustavo Mitre Anaya</t>
  </si>
  <si>
    <t>gustavomitre@comudetlaquepaque.com</t>
  </si>
  <si>
    <t>Atención y capacitación a organizaciones vecinales en materia de participación ciudadana</t>
  </si>
  <si>
    <t>Actualización de Organizaciones Vecinales</t>
  </si>
  <si>
    <t>Socializando y perifoneando para la ciudadanía</t>
  </si>
  <si>
    <t>Juan Manuel Rodríguez Patiño</t>
  </si>
  <si>
    <t>Número de atenciones a consultas y asesorías jurídicas</t>
  </si>
  <si>
    <t>Licenciado Jorge Mendoza Ruiz / Diana Belén Gutiérrez Muñoz</t>
  </si>
  <si>
    <t>Lic. Juan Manuel Martínez Orozco</t>
  </si>
  <si>
    <t>Kevin Daniel Vázquez Rodríguez</t>
  </si>
  <si>
    <t>Regularización de licencias en base a la ley de hacienda</t>
  </si>
  <si>
    <t>Porcentaje de documentos digitalizados respecto al total de documentos seleccionados para el proyecto</t>
  </si>
  <si>
    <t>Campaña de divulgación cultural histórica del Archivo Municipal a escuelas de educación básica en Tlaquepaque</t>
  </si>
  <si>
    <t>Martha Olivia Venegas Chavarín</t>
  </si>
  <si>
    <t>Mejoramiento de la atención al publico así como fiscalización de la Auditoria Superior del Estado</t>
  </si>
  <si>
    <t>Porcentaje de planteles intervenidos mediante capacitaciones sobre cuidado al medio ambiente</t>
  </si>
  <si>
    <t>Número de capacitaciones realizadas</t>
  </si>
  <si>
    <t>Vázquez Sandoval Arianna Janeth</t>
  </si>
  <si>
    <t>Formación Continua</t>
  </si>
  <si>
    <t>Festivales, Eventos, Ferias y Exposiciones</t>
  </si>
  <si>
    <t>Lcdo. José Antonio Álvarez Hernández</t>
  </si>
  <si>
    <t>Porcentaje de autorizaciones para el uso del espacio público del Centro Histórico</t>
  </si>
  <si>
    <t>Carlos Iván Vázquez Muñoz</t>
  </si>
  <si>
    <t>Porcentaje de viviendas agregadas al padrón único de usuarios.</t>
  </si>
  <si>
    <t>Porcentaje de gestiones realizadas para la adquisición e Instalación de medidor de agua y piezas especiales</t>
  </si>
  <si>
    <t>Porcentaje de adquisición e Instalación de medidor de agua y piezas especiales</t>
  </si>
  <si>
    <t>Estudio de Factibilidades de Redes Hidrosanitarias</t>
  </si>
  <si>
    <t>Número de etapas de gestión realizadas</t>
  </si>
  <si>
    <t>Número de Kilómetros actualizados</t>
  </si>
  <si>
    <t>Luz Adriana Arellano Lomelí</t>
  </si>
  <si>
    <t>Lic. María Rosalía Castillo Chávez</t>
  </si>
  <si>
    <t>33-35-62-70-54 Extensión 2418</t>
  </si>
  <si>
    <t>Rafael Cristóbal Orozco Miramontes</t>
  </si>
  <si>
    <t>Asesorías técnicas a la ciudadanía</t>
  </si>
  <si>
    <t>José Cruz Velazco Curiel</t>
  </si>
  <si>
    <t>Viridiana Alejandra Córdova Osorio</t>
  </si>
  <si>
    <t>Número de policías (mandos) incorporados al curso</t>
  </si>
  <si>
    <t>Bertha Elizabeth Sánchez García</t>
  </si>
  <si>
    <t>Lic. Leonardo Anatolio Salazar Marrero/ Lic. Lucia Alejandra Villaseñor Gómez</t>
  </si>
  <si>
    <t>María del Carmen González Chávez/Ana Bertha González Rodríguez</t>
  </si>
  <si>
    <t>Carmen Yakarar López Ramírez</t>
  </si>
  <si>
    <t>Numero de Personas Atendidas</t>
  </si>
  <si>
    <t>Lic. Daysi Itzel Martínez Barajas</t>
  </si>
  <si>
    <t>Hannia Itzel Parada González</t>
  </si>
  <si>
    <t>Dr. Jaime Ramos Martínez</t>
  </si>
  <si>
    <t>Número de servicios otorgados</t>
  </si>
  <si>
    <t>Porcentaje de orientación Otorgadas</t>
  </si>
  <si>
    <t>C. Tania Carolina Martínez Jiménez/ C. Cindy Guadalupe Núñez Gutiérrez</t>
  </si>
  <si>
    <t>Lic. Jenifer Solano Gutiérrez</t>
  </si>
  <si>
    <t>Pravda Cristina López Arvizu</t>
  </si>
  <si>
    <t>Diana Elizabeth Quirarte de la Torre</t>
  </si>
  <si>
    <t>Marco Abel Palencia Suarez</t>
  </si>
  <si>
    <t>Jesús Lozano Castañeda</t>
  </si>
  <si>
    <t>Línea Base</t>
  </si>
  <si>
    <t>Mario Herrera Gallardo</t>
  </si>
  <si>
    <t>Liliana Delfín Jiménez</t>
  </si>
  <si>
    <t>DIRECCION DE SALUD AMBIENTAL Y CAMBIO CLIMATICO</t>
  </si>
  <si>
    <t>Fecha de Elaboración:</t>
  </si>
  <si>
    <t xml:space="preserve">Número de reportes atendidos </t>
  </si>
  <si>
    <t>Porcentaje de kilómetros rehabilitados en caminos rurales.</t>
  </si>
  <si>
    <t>Número de Kilómetros rehabilitados</t>
  </si>
  <si>
    <t>Revisado</t>
  </si>
  <si>
    <t>Revisado/Agregado</t>
  </si>
  <si>
    <t>Revisado/Por definir</t>
  </si>
  <si>
    <t xml:space="preserve">número de atenciónes brindadas </t>
  </si>
  <si>
    <t>Porcentade de atenciones  bribdadas en sala de choques</t>
  </si>
  <si>
    <t>Porcentaje de campañas de esterilización y vacunación antirrábica gratuitas, realizadas</t>
  </si>
  <si>
    <t xml:space="preserve">Número de campañas realizadas </t>
  </si>
  <si>
    <t>Porcentaje de sesiones de Enseñanza Continua realizadas</t>
  </si>
  <si>
    <t>Número de sesiones realizadas</t>
  </si>
  <si>
    <t>Porcentaje de personas atendidas y canalizadas para recibir una atención completa</t>
  </si>
  <si>
    <t xml:space="preserve">número de personas atendidas </t>
  </si>
  <si>
    <t>Porcentaje de capacitaciones en técnicas artesanales y modelos de negocios a los artesanos registrados en el padrón artesanal</t>
  </si>
  <si>
    <t>Porcentaje de avance en la revisión y actualización del padrón de artesanos</t>
  </si>
  <si>
    <t>Porcentaje de avance en la entrega de credenciales a los artesanos registrados en el padrón</t>
  </si>
  <si>
    <t xml:space="preserve">número de credenciales antregadas </t>
  </si>
  <si>
    <t>Porcentaje de talleres para fomentar el oficio de la artesanía, impartidos</t>
  </si>
  <si>
    <t>Numero de Talleres impartidos</t>
  </si>
  <si>
    <t xml:space="preserve">Porcentaje de actividades turísticas y  culturales que promueven el flujo de visitantes, realizadas </t>
  </si>
  <si>
    <t xml:space="preserve">Número de actividades turísticas y culturales realizads </t>
  </si>
  <si>
    <t xml:space="preserve">Porcentaje de personas que visitan el municipio  registrados en módulos de información, tour-operadores y hoteles   </t>
  </si>
  <si>
    <t xml:space="preserve">Número de visitantes registrados </t>
  </si>
  <si>
    <t>Porcentaje de personas atendidas mediante los talleres de fomento a la cultura y educacion.</t>
  </si>
  <si>
    <t>Número de exposiciones realizadas</t>
  </si>
  <si>
    <t xml:space="preserve">número de exposiciones realizadas </t>
  </si>
  <si>
    <t xml:space="preserve">Porcentaje de exposiciones itinerantes en colonias marginadas del municipio, realizadas </t>
  </si>
  <si>
    <t>Porcentaje de etapas para la realización del Certamen del Premio Nacional de la Cerámica, realizadas</t>
  </si>
  <si>
    <t xml:space="preserve">Número de etapas realizadas </t>
  </si>
  <si>
    <t>Porcentaje de etapas de gestión para el proyecto de Actualización de datos de redes hidrosanitarias</t>
  </si>
  <si>
    <t xml:space="preserve">Porcentaje de viajes para el suministro de agua, realizados </t>
  </si>
  <si>
    <t xml:space="preserve">Número de viajes realizados </t>
  </si>
  <si>
    <t xml:space="preserve">Porcentaje de Expedientes y Supervisiones de redes hidrosanitarias para factibilidades, realizadas </t>
  </si>
  <si>
    <t>Porcentaje de monitoreos de distribución y dosificación de cloro residual en el agua potable, realizados</t>
  </si>
  <si>
    <t>Número de monitoreos de cloro residual realizados</t>
  </si>
  <si>
    <t xml:space="preserve">Porcentaje de expedientes de obra con proceso de análisis documental, realizado </t>
  </si>
  <si>
    <t xml:space="preserve">Número de expedientes analizados </t>
  </si>
  <si>
    <t xml:space="preserve">Porcentaje de expedientes revisados y digitalizados  </t>
  </si>
  <si>
    <t xml:space="preserve">Número de  expedientes revisados y digitalizados </t>
  </si>
  <si>
    <t>SECRETARIA_GENERAL_DEL_AYUNTAMIENTO</t>
  </si>
  <si>
    <t>SECRETARIA DEL AYUNTAMIENTO</t>
  </si>
  <si>
    <t>Adecuación de Sala de Juntas (Pleno)</t>
  </si>
  <si>
    <t>Porcentaje de adecuaciones a la Sala de Juntas (Pleno) realizadas</t>
  </si>
  <si>
    <t xml:space="preserve">Número de adecuaciones realizadas </t>
  </si>
  <si>
    <t>Porcentaje de Reuniones de reuniones celebradas en la Sala de Juntas</t>
  </si>
  <si>
    <t>Número de reuniones celebradas</t>
  </si>
  <si>
    <t>cinthia.flores@tlaquepaque.gob.mx</t>
  </si>
  <si>
    <t>INCLUIDO</t>
  </si>
  <si>
    <t>Atención de asuntos designados por Presidencia</t>
  </si>
  <si>
    <t>Porcentaje de gestiones realizadas</t>
  </si>
  <si>
    <t>Número de gestiones realizadas</t>
  </si>
  <si>
    <t>Cartas de Residencia</t>
  </si>
  <si>
    <t>Porcentaje de expedición de cartas de residencia.</t>
  </si>
  <si>
    <t>Número de Cartas de Residencia expedidas.</t>
  </si>
  <si>
    <t>Certificaciones</t>
  </si>
  <si>
    <t>Porcentaje de certificaciones realizadas</t>
  </si>
  <si>
    <t>Número de Documentos Certificados</t>
  </si>
  <si>
    <t>Diseño, impresión, publicación y distribución de gacetas (Gaceta Municipa</t>
  </si>
  <si>
    <t>Porcentaje de gacetas publicadas</t>
  </si>
  <si>
    <t xml:space="preserve">Número de Gacetas Publicadas </t>
  </si>
  <si>
    <t xml:space="preserve">Porcentaje de árboles donados </t>
  </si>
  <si>
    <t xml:space="preserve">Número de árboles  donados </t>
  </si>
  <si>
    <t xml:space="preserve">Porcentaje de escuelas visitadas </t>
  </si>
  <si>
    <t xml:space="preserve">Número de escuelas visitadas </t>
  </si>
  <si>
    <t xml:space="preserve">Porcentaje de árboles secos con riesgo latente, derribados </t>
  </si>
  <si>
    <t>Número de árboles  derribados</t>
  </si>
  <si>
    <t xml:space="preserve">Porcentaje de áreas verdes pertenecientes al Municipio de San Pedro Tlaquepaque, intervenidas en mts2, con mantenimiento </t>
  </si>
  <si>
    <t xml:space="preserve">Número de áreas verdes intervenidas en m2 </t>
  </si>
  <si>
    <t xml:space="preserve">Porcentaje de podas en nuestras áreas municipales, realizadas </t>
  </si>
  <si>
    <t xml:space="preserve">Número total de podas realizadas </t>
  </si>
  <si>
    <t xml:space="preserve">Número de árboles reforestados </t>
  </si>
  <si>
    <t>Porcentaje de viajes de ramas resultantes de podas y derribos, realizados</t>
  </si>
  <si>
    <t>Porcentaje de avance de las etapas de gestión de la actualización del Atlas de riesgos</t>
  </si>
  <si>
    <t>número de operativos implementados</t>
  </si>
  <si>
    <t>Porcentaje de atenciones y actividades de salud integral, realizadas</t>
  </si>
  <si>
    <t>Número de cursos recibidos</t>
  </si>
  <si>
    <t>Porcentaje de etapas de preparación y actualización del censo de población e información de puntos y polígonos de zonas con riesgo de inundación, realizadas</t>
  </si>
  <si>
    <t xml:space="preserve">Porcentaje de apercibimientos y notificaciones realizados </t>
  </si>
  <si>
    <t>Número de apercibimientos realizados</t>
  </si>
  <si>
    <t xml:space="preserve">Porcentaje de atenciones a emergencias ordinarias, realizadas </t>
  </si>
  <si>
    <t>Número de atenciones realizadas</t>
  </si>
  <si>
    <t>Porcentaje de visitas de inspección  al ámbito público, privado y social por solicitud, realizadas</t>
  </si>
  <si>
    <t>Porcentaje de asesoría técnicas brindadas en materia de gestión integral del riesgo, mediante la atención a la ciudadanía</t>
  </si>
  <si>
    <t>No. Total de Indicadores</t>
  </si>
  <si>
    <t>Secretarias</t>
  </si>
  <si>
    <t>Secretarias/Direcciones/Subdireciones/Departamentos</t>
  </si>
  <si>
    <t>Total Recibidos</t>
  </si>
  <si>
    <t>% Avance</t>
  </si>
  <si>
    <t>EFICIENCIA</t>
  </si>
  <si>
    <t>Porcentaje de charlas/talleres ambientales de manualidad con reciclado, realizados</t>
  </si>
  <si>
    <t xml:space="preserve">Número de charlas/talleres, realizados </t>
  </si>
  <si>
    <t>DIRECCION DE DESARROLLO ARTESANAL Y TURISTICO (ARTESANAL)</t>
  </si>
  <si>
    <t>DIRECCION DE DESARROLLO ARTESANAL Y TURISTICO (TURISMO)</t>
  </si>
  <si>
    <t>Eficiencia</t>
  </si>
  <si>
    <t>Eficiencia / Eficacia</t>
  </si>
  <si>
    <t>Calidad</t>
  </si>
  <si>
    <t>Eficiencia / Calidad</t>
  </si>
  <si>
    <t>Número de bienes revisados</t>
  </si>
  <si>
    <t xml:space="preserve">Porcentaje de cheques elaborados </t>
  </si>
  <si>
    <t xml:space="preserve">Número de cheques elaborados </t>
  </si>
  <si>
    <t xml:space="preserve">Número de transacciones realizads </t>
  </si>
  <si>
    <t>Porcentaje de transacciones realizadas</t>
  </si>
  <si>
    <t>Porcentaje de Ferías de la Salud para llegar a la poblacion sin acceso a la seguridad social, realizadas</t>
  </si>
  <si>
    <t>Porcentaje de personas atendidas, mediantes las Ferías de la Salud</t>
  </si>
  <si>
    <t>Número de personas atendidas</t>
  </si>
  <si>
    <t>SECRETARÍA GENERAL DEL AYUNTAMIENTO</t>
  </si>
  <si>
    <t>SUBDIRECCIÓN DE APOYO A COMISIONES</t>
  </si>
  <si>
    <t xml:space="preserve">Porcentaje de avance en la  realización de campañas en Redes Sociales </t>
  </si>
  <si>
    <t>Número de campañas en redes sociales realizadas</t>
  </si>
  <si>
    <t xml:space="preserve">número de reportes atendidos </t>
  </si>
  <si>
    <t>Porcentaje de avance en las atenciones a organizaciones vecinales</t>
  </si>
  <si>
    <t>Numero atenciones  realizadas</t>
  </si>
  <si>
    <t>Porcentaje de avance en las capacitaciones  en materia de participación ciudadana</t>
  </si>
  <si>
    <t>número de capacitaciones realizadas</t>
  </si>
  <si>
    <t xml:space="preserve">Numero de conformaciones de organizaciones vecinales, realizadas    </t>
  </si>
  <si>
    <t>Porcentaje de avance en el proceso de perifoneos de las acciones de gobierno, realizados</t>
  </si>
  <si>
    <t xml:space="preserve">Numero de perifoneos realizados </t>
  </si>
  <si>
    <t>Porcentaje de avance en el proceso de difundir acciones de gobierno, mediante la socialización, realizadas</t>
  </si>
  <si>
    <t xml:space="preserve">Numero de socializaciones realizadas </t>
  </si>
  <si>
    <t>1. Porcentaje de atención de solicitudes de acceso a la información y protección de datos personales</t>
  </si>
  <si>
    <t xml:space="preserve"> total de solicitudes atendidas.</t>
  </si>
  <si>
    <t>2. Porcentaje de etapas de gestión realizadas para el fortalecimiento del equipamiento de la Unidad de Transparencia.</t>
  </si>
  <si>
    <t>Número de etapas de gestión.</t>
  </si>
  <si>
    <t>Porcentaje de etapas para la actualización de instrumentos para un archivo de tramite de la Sindicatura, realizadas</t>
  </si>
  <si>
    <t xml:space="preserve">Porcentaje de etapas realizadas </t>
  </si>
  <si>
    <t>Porcentaje de Iniciativas de modificación de normatividad  realizadas</t>
  </si>
  <si>
    <t xml:space="preserve">número de iniciativas  realizadas </t>
  </si>
  <si>
    <t>número de asesorias otorgadas</t>
  </si>
  <si>
    <t xml:space="preserve">Porcentaje de requerimientos para la actualización del catálogo municipal de trámites y servicios, realizados   </t>
  </si>
  <si>
    <t>Número de requerimientos realizados</t>
  </si>
  <si>
    <t xml:space="preserve">Porcentaje de solicitudes de revisión de contratos para firma de la Sindicatura requerido por las áreas para la continuación y eficacia de la actividad municipal, realizadas </t>
  </si>
  <si>
    <t>Porcentaje de solicitudes de atención y orientación a la ciudadanía, realizadas</t>
  </si>
  <si>
    <t>Número de atenciones y orientaciones realizadas</t>
  </si>
  <si>
    <t xml:space="preserve">Porcentaje de capacitaciones juridicas realizadas </t>
  </si>
  <si>
    <t>Porcentaje de opiniones jurídicas emitidas</t>
  </si>
  <si>
    <t>Número de opiniones jurídicas emitidas</t>
  </si>
  <si>
    <t>Porcentaje de cartillas militares expedidas  en el municipio de San Pedro Tlaquepaque</t>
  </si>
  <si>
    <t>Cartillas Militares expedidas</t>
  </si>
  <si>
    <t xml:space="preserve">Porcentaje de actas de matrimonio levantadas, mediate celebración de matrimonios en  lugares emblemáticos </t>
  </si>
  <si>
    <t xml:space="preserve">Número de actas levantadas </t>
  </si>
  <si>
    <t xml:space="preserve">Porcentaje de recursos recaudados mediante la ejecucion del proyecto </t>
  </si>
  <si>
    <t xml:space="preserve">Recaucación por concepto de derechos </t>
  </si>
  <si>
    <t>Porcentaje de actas de matrimonio levantadas mediante la Campaña Extraordinaria de Matrimonios Colectivos</t>
  </si>
  <si>
    <t xml:space="preserve">Porcentaje de actas extemporaneas levantadas en 2025 con respecto a las actas extemporaneas levantadas en 2024, mediante la  Campaña de Integración Familiar </t>
  </si>
  <si>
    <t>Número de actas levantadas en 2025</t>
  </si>
  <si>
    <t>Porcentaje de actas de reconocimiento de hijos  en la Campaña de Integración Familiar 2025</t>
  </si>
  <si>
    <t xml:space="preserve">Porcentaje de actas de infracción, calificadas </t>
  </si>
  <si>
    <t xml:space="preserve">Número de actas calificadas </t>
  </si>
  <si>
    <t xml:space="preserve">Porcentaje de colonias atendidas  mediante platicas de difusión de cultura de paz en confictos comunitarios </t>
  </si>
  <si>
    <t xml:space="preserve">Número de colonias atendidas </t>
  </si>
  <si>
    <t>Porcentaje de asesorías jurídicas para la Resolución de Conflictos, brindadas</t>
  </si>
  <si>
    <t>Número de asesorías Jurídicas brindadas</t>
  </si>
  <si>
    <t>Porcentaje de capacitaciones de "Mediación y Conciliación con rumbo a tu Colonia", realizadas</t>
  </si>
  <si>
    <t xml:space="preserve">Número de capacitaciones realizadas </t>
  </si>
  <si>
    <t xml:space="preserve">Porcentaje de expedientes de mediación integrados </t>
  </si>
  <si>
    <t>Número de expedientes integrados</t>
  </si>
  <si>
    <t>Porcentaje de procedimientos concluidos y con convenio final realizados</t>
  </si>
  <si>
    <t xml:space="preserve">Número de convenios realizados </t>
  </si>
  <si>
    <t>Porcentaje de etapas de gestión para la incorporación de personal de trabajo social y/o psicología a los Juzgados Civicos, realizadas</t>
  </si>
  <si>
    <t xml:space="preserve">número de etapas de gestión </t>
  </si>
  <si>
    <t xml:space="preserve">Porcentaje de avance en las etapas de actualización del Sitio Web de Actas y Acuerdos </t>
  </si>
  <si>
    <t xml:space="preserve">Porcentaje de Iniciativas elaboradas                                        </t>
  </si>
  <si>
    <t>Porcentaje de actividades derivadas atendidas.</t>
  </si>
  <si>
    <t>Número de actividades atendidas.</t>
  </si>
  <si>
    <t>Porcentaje de colonias intervenidas en atencion a servicios generales,  proteccion de sus derechos y administracion eficiente de los recursos.</t>
  </si>
  <si>
    <t>porcentaje de solicitudes canalizadas para su atencion</t>
  </si>
  <si>
    <t xml:space="preserve">Número de solicitudes canalizadas </t>
  </si>
  <si>
    <t>porcentaje de brigadas y recuperacion de espacios</t>
  </si>
  <si>
    <t>numero de brigadas y recueracion de espacios</t>
  </si>
  <si>
    <t>Porcentaje de asistentes a las festividades realizadas</t>
  </si>
  <si>
    <t xml:space="preserve">Número de asistentes </t>
  </si>
  <si>
    <t xml:space="preserve">Porcentaje de solicitudes de comprobantes de domicilio expedidas  </t>
  </si>
  <si>
    <t xml:space="preserve">Número de comprobantes de domicilio expedidos </t>
  </si>
  <si>
    <t xml:space="preserve">Porcentaje de cartas de anuencia expedidas </t>
  </si>
  <si>
    <t xml:space="preserve">Número de cartas de anuencia expedidas  </t>
  </si>
  <si>
    <t>Porcentaje de recorridos para la detección de la problemática</t>
  </si>
  <si>
    <t>número de recorridos</t>
  </si>
  <si>
    <t>porcentaje de licencias emitidas como giro anexo a la licencia principal</t>
  </si>
  <si>
    <t xml:space="preserve">Porcentaje de visitas a giros comerciales para conocer su estatus, realizadas   </t>
  </si>
  <si>
    <t xml:space="preserve"> número de visitas realizadas</t>
  </si>
  <si>
    <t>Porcentaje de avance en la  regularización de talleres de laminado y pintura que se encuentren fuera de Norma.</t>
  </si>
  <si>
    <t xml:space="preserve">Número de giros regularizados </t>
  </si>
  <si>
    <t xml:space="preserve">porcentaje de comerciantes regularizados en los padrones </t>
  </si>
  <si>
    <t xml:space="preserve">numero de comerciantes regularizados en los padrones </t>
  </si>
  <si>
    <t xml:space="preserve">porcentaje de comerciantes regularizados </t>
  </si>
  <si>
    <t>número de comerciantes regularizados</t>
  </si>
  <si>
    <t>Porcentaje  de capacitaciones para la clasificación, organización, transferencia, resguardo y consulta de información oficial  para las y los servidores públicos, realizadas</t>
  </si>
  <si>
    <t>Número de documentos digitalizados</t>
  </si>
  <si>
    <t>Porcentaje de escuelas de educación básica en el municipio de San Pedro Tlaquepaque que participan en las actividades de divulgación cultural e histórica del Archivo Municipal</t>
  </si>
  <si>
    <t xml:space="preserve">Porcentaje de asociaciones religiosas atendidas </t>
  </si>
  <si>
    <t xml:space="preserve"> presupuesto ejercido</t>
  </si>
  <si>
    <t xml:space="preserve">Porcentaje de trámites autorizados para descuentos y exenciones a adultos mayores </t>
  </si>
  <si>
    <t>Número de trámites realizados</t>
  </si>
  <si>
    <t xml:space="preserve">Porcentaje de convenios realizados para cumplir con el pago de impuestos  </t>
  </si>
  <si>
    <t>Porcentaje de avance en la recaudación municipal</t>
  </si>
  <si>
    <t>cantidad de recursos recaudados</t>
  </si>
  <si>
    <t xml:space="preserve">Porcentaje de solicitudes para la adquisición de bienes e insumos, atendidas     </t>
  </si>
  <si>
    <t xml:space="preserve">Número de solicitudes atendidas </t>
  </si>
  <si>
    <t>Porcentaje de avance y seguimiento de la dministración y control de bienes inmuebles</t>
  </si>
  <si>
    <t xml:space="preserve">Bienes Inmuebles revisados    </t>
  </si>
  <si>
    <t>Porcentaje de predios municipales con delimitacion (enmallado)</t>
  </si>
  <si>
    <t>Numero de predios delimitados</t>
  </si>
  <si>
    <t>Porcentaje de letreros instalados en predios municipales</t>
  </si>
  <si>
    <t>Numero de letreros instalados</t>
  </si>
  <si>
    <t xml:space="preserve">Porcentaje de contratación de personal operativo para fortalecer el Departamento de Servicios Generales  </t>
  </si>
  <si>
    <t xml:space="preserve">Número de personas contratadas </t>
  </si>
  <si>
    <t xml:space="preserve">Porcentaje de unidades atendidas y reparadas </t>
  </si>
  <si>
    <t xml:space="preserve">número de unidades atendidas y reparadas </t>
  </si>
  <si>
    <t>porcentaje de licitaciones para la adquisición de bienes y servicios,  ejecutadas</t>
  </si>
  <si>
    <t>número de liciticiones ejecutadas</t>
  </si>
  <si>
    <t xml:space="preserve">Porcentaje de capacitaciones en materia de adquisiciones, realizadas  </t>
  </si>
  <si>
    <t xml:space="preserve">Porcentaje de trámites y servicios de la dirección de Catastro atendidos </t>
  </si>
  <si>
    <t xml:space="preserve">Número de tramites y servicios atendidos </t>
  </si>
  <si>
    <t>Porcentaje de etapas realizadas para la elaboración del sistema de control de servicios</t>
  </si>
  <si>
    <t>Porcentaje de etapas realizadas para la instalación de camaras de seguridad</t>
  </si>
  <si>
    <t>Porcentaje de Auditorías realizadas</t>
  </si>
  <si>
    <t xml:space="preserve">Número de auditorías, realizadas </t>
  </si>
  <si>
    <t>Porcentaje de visitas de inspección realizadas</t>
  </si>
  <si>
    <t xml:space="preserve">Número de visitas de inspección realizadas </t>
  </si>
  <si>
    <t>Porcentaje de Auditorias financieras y de desempeño, realizadas</t>
  </si>
  <si>
    <t xml:space="preserve">Número de auditorias realizadas </t>
  </si>
  <si>
    <t xml:space="preserve">Porcentaje de procedimientos de aclaración derivados de entrega- recepción, realizados  </t>
  </si>
  <si>
    <t>Número de procedimientos de aclaración realizados</t>
  </si>
  <si>
    <t>Número de visitas de inspección realizadas</t>
  </si>
  <si>
    <t xml:space="preserve">Porcentaje de personas de nuevo ingreso que hayan cumplido con su declaracion patrimonial </t>
  </si>
  <si>
    <t>Numero  de personas de nuevo ingreso con declaración patrimonial realizada</t>
  </si>
  <si>
    <t xml:space="preserve">Porcentaje de personas con sesibilización en la difusión de protocolos para Personas Adultas Mayores y Personas con Discapacidad </t>
  </si>
  <si>
    <t>Número de personas sesibilizadas</t>
  </si>
  <si>
    <t xml:space="preserve">Porcentaje de personas capacitadas en el desarrollo de habilidades blandas y desarrollo humano </t>
  </si>
  <si>
    <t xml:space="preserve">Porcentaje de edificios certificados como entornos saludables </t>
  </si>
  <si>
    <t>Porcentaje de apoyos brindados a prácticantes profesionales y pasantes.</t>
  </si>
  <si>
    <t>Porcentaje de avance enl a supervision y seguimiento las actividades realizadas de la Secretaria de planicacion , analisis y Gestion urbana 2024-2025</t>
  </si>
  <si>
    <t>Porcentaje de titulos entregados a personas que viven en predios irregulares de San Pedro Tlaquepaque</t>
  </si>
  <si>
    <t xml:space="preserve">Titulos entregados </t>
  </si>
  <si>
    <t xml:space="preserve">Porcentaje de solicitudes de  trámites y servicios atendidas </t>
  </si>
  <si>
    <t xml:space="preserve">número de solicitudes atendidas </t>
  </si>
  <si>
    <t>Porcentaje en la actualización del Programa de Ordenamiento Ecológico Territorial y de Desarrollo Urbano para el Municipio de San Pedro Tlaquepaque (Poetdum)</t>
  </si>
  <si>
    <t xml:space="preserve">programa actualizado </t>
  </si>
  <si>
    <t>porcentaje en la actualización del Plan de Desarrollo Urbano de Centro de Población</t>
  </si>
  <si>
    <t xml:space="preserve">Plan actualizado </t>
  </si>
  <si>
    <t xml:space="preserve">Porentaje de Planes Parciales de Desarrollo Urbano actualizados </t>
  </si>
  <si>
    <t xml:space="preserve">número de planes actualizados </t>
  </si>
  <si>
    <t xml:space="preserve">Porcentaje de actualización del Reglamento de Zonificación Urbana para el Municipio de San Pedro Tlaquepaque. </t>
  </si>
  <si>
    <t xml:space="preserve">reglamento actualizado </t>
  </si>
  <si>
    <t>Porcentaje de avance en la supervision y seguimiento de las actividades de la direccion de Desempeño, Resultados y Tablero de control realizadas</t>
  </si>
  <si>
    <t>Porcentaje de avance de las evaluación realizadas</t>
  </si>
  <si>
    <t xml:space="preserve">Porcentaje de PbRs de la Planeación Operativa con seguimiento </t>
  </si>
  <si>
    <t>PbRs con seguimiento</t>
  </si>
  <si>
    <t xml:space="preserve">Porcentaje de programas sociales a los que se les aplicará la evaluación de consistencia y resultados </t>
  </si>
  <si>
    <t xml:space="preserve">Número de programas sociales evaluados </t>
  </si>
  <si>
    <t xml:space="preserve">Porcentaje de avance en las etapas de acompañamiento/asesorías para generar la planeación operativa 2024-2025 e integración del Sistema de Indicadores del Desempeño 2024 de las áreas y direcciones municipales </t>
  </si>
  <si>
    <t>Porcentaje de reportes mensuales generados por las mesas de gestión y coordinación activas</t>
  </si>
  <si>
    <t>Número de Reportes mensuales generados</t>
  </si>
  <si>
    <t xml:space="preserve">Porcentaje de avance en las etapas de gestión del recurso para la implementación del sistema de información geográfica, realizadas </t>
  </si>
  <si>
    <t>Número de Etapas de gestión realizadas</t>
  </si>
  <si>
    <t>Porcentaje de diagnóstico de dictamenes de evaluación de solicitud de obras</t>
  </si>
  <si>
    <t xml:space="preserve">Número de dictamenes de evaluación elaborados </t>
  </si>
  <si>
    <t xml:space="preserve">                                           Porcentaje de personas con discapacidad permanente que reciben el apoyo económico  </t>
  </si>
  <si>
    <t xml:space="preserve">Número de personas que reciben apoyo </t>
  </si>
  <si>
    <t xml:space="preserve">Útiles escolares Porcentaje de </t>
  </si>
  <si>
    <t>Número de alumnos inscirtos en matrícula de educación básica pública</t>
  </si>
  <si>
    <t>Numero de artesanas/os que reciben apoyo</t>
  </si>
  <si>
    <t xml:space="preserve">Apoyar a mujeres líderes del hogar, padres solteros y tutores de San Pedro Tlaquepaque </t>
  </si>
  <si>
    <t>5500 beneficiarias</t>
  </si>
  <si>
    <t xml:space="preserve">Porcentaje de charlas sobre ofertas educativas a estudiantes de secundaria </t>
  </si>
  <si>
    <t xml:space="preserve">número de charlas impartidas </t>
  </si>
  <si>
    <t xml:space="preserve">Porcentaje de personas benefiaciadas mediante la campaña abrigando tu bienestar </t>
  </si>
  <si>
    <t>Número de personas  beneficiadas</t>
  </si>
  <si>
    <t xml:space="preserve">Porcentaje de cursos extraescolares impartidos </t>
  </si>
  <si>
    <t xml:space="preserve">números de cursos impartidos </t>
  </si>
  <si>
    <t>Porcentaje de etapas de gestión para la adquisición de una Motoconformadora, Material para Caminos  (Gravilla)</t>
  </si>
  <si>
    <t xml:space="preserve">Porcentaje de etapas de gestión para el equipamiento de la dirección  </t>
  </si>
  <si>
    <t xml:space="preserve">número de etapas realizadas </t>
  </si>
  <si>
    <t xml:space="preserve">Porcentaje de toneladas de cal y minerales incorporados mediante el Programa de conservación y mejora de los suelos agrícolas </t>
  </si>
  <si>
    <t>Número de Toneladas incorporadas al suelo</t>
  </si>
  <si>
    <t>Porcentaje de huertos de hidroponia creados en el Municipio</t>
  </si>
  <si>
    <t xml:space="preserve"> Número de huertos de hidroponia creados</t>
  </si>
  <si>
    <t xml:space="preserve">Porcentaje de avances en Festivales o Ferias </t>
  </si>
  <si>
    <t xml:space="preserve">Numero de talleres impartidos en colonias </t>
  </si>
  <si>
    <t xml:space="preserve">Porcentaje de etapas de gestión para la adquisición de un vehículo para equipar la jefatura de bibliotecas </t>
  </si>
  <si>
    <t xml:space="preserve">Porcentaje de exposiciones temporales realizadas </t>
  </si>
  <si>
    <t xml:space="preserve"> Porcentaje de exposiciones itinerantes para mostrar el talento artístico de nuestros artesanos, realizadas</t>
  </si>
  <si>
    <t>Numero de capacitaciones realizadas</t>
  </si>
  <si>
    <t xml:space="preserve">Número de personas atendidas y vinculacion empresarial </t>
  </si>
  <si>
    <t>Porcentaje de actividades de mantenimiento y conservación del Centro Histórico, relizadas</t>
  </si>
  <si>
    <t xml:space="preserve">Porcentaje de gestiones para la implementación de un sistema informático que permita llevar un control eficiente de los cementerios </t>
  </si>
  <si>
    <t xml:space="preserve">número de gestiones realizadas </t>
  </si>
  <si>
    <t>porcentaje de kilogramos de papel recolectado para el proceso de reciclaje</t>
  </si>
  <si>
    <t xml:space="preserve">kilogramos de papel recolectado </t>
  </si>
  <si>
    <t>Porcentaje de árboles reforestados, mediente el Programa Sembrando Esperanza</t>
  </si>
  <si>
    <t>número de árboles reforestados</t>
  </si>
  <si>
    <t>Porcentaje de huertos intervenidos mediante el Programa Sembrando Esperanza</t>
  </si>
  <si>
    <t xml:space="preserve">número de huertos intervenidos </t>
  </si>
  <si>
    <t>Número de Viviendas agregadas</t>
  </si>
  <si>
    <t>Número de medidores instalados</t>
  </si>
  <si>
    <t>Número de Reportes Atendidos</t>
  </si>
  <si>
    <t xml:space="preserve">Porcentaje de etapas de gestión para la conclusión y puesta en marcha del laboratorio de análisis del Agua Potable </t>
  </si>
  <si>
    <t xml:space="preserve">Número de etapas de gestión realizadas   </t>
  </si>
  <si>
    <t>Porcentaje en la Actualización de datos de kilometros de redes hidrosanitarias</t>
  </si>
  <si>
    <t>Porcentaje en el seguimiento a la prestación del servicio de Alumbrado Público, mediante la susutitución de luminarias con tecnología LED</t>
  </si>
  <si>
    <t>Número de luminarias sustituidas en el municipio</t>
  </si>
  <si>
    <t xml:space="preserve">Porcentaje en el segumiento a reportes atendidos para el mantenimiento de las lumianrias </t>
  </si>
  <si>
    <t>Número de reportes atendidos</t>
  </si>
  <si>
    <t>porcentaje de operativos de limpieza, realizados</t>
  </si>
  <si>
    <t>número de operativos realizados</t>
  </si>
  <si>
    <t>Porcentaje de avance en el servicio  de recolección de residuos sólidos urbanos, realizados</t>
  </si>
  <si>
    <t xml:space="preserve">número de servicios de recolección realizados </t>
  </si>
  <si>
    <t>porcentaje de acciones de capacitación del personal</t>
  </si>
  <si>
    <t>número de acciones de capacitación realizadas</t>
  </si>
  <si>
    <t>porcentaje de reportes atendidos dentro de las 24 horas</t>
  </si>
  <si>
    <t>número de reportes atendidos</t>
  </si>
  <si>
    <t>porcentaje de avance de las campañas de fumigación para la prevención del dengue y otras plagas</t>
  </si>
  <si>
    <t>número de descacharrizaciones realizadas</t>
  </si>
  <si>
    <t>Porcentaje de inspecciónes de productos cárnicos, lácteos, mariscos y embutidos a giros y tianguis, realizadas</t>
  </si>
  <si>
    <t>Número de inspecciones realizadas</t>
  </si>
  <si>
    <t>Porcentaje de Campañas para la detección de enfermedades en ganado, realizadas</t>
  </si>
  <si>
    <t>Número de Campañas  realizadas</t>
  </si>
  <si>
    <t xml:space="preserve">Número de ladrilleras registradas. </t>
  </si>
  <si>
    <t xml:space="preserve">Porcentaje de ladrilleras que renuevan convenio. </t>
  </si>
  <si>
    <t xml:space="preserve">Número de ladrilleras con renovación  </t>
  </si>
  <si>
    <t xml:space="preserve">Porcentaje de avance en el registro de fuentes fijas </t>
  </si>
  <si>
    <t xml:space="preserve">Porcentaje de dictaminaciones ambientales evaluadas </t>
  </si>
  <si>
    <t xml:space="preserve">Número de denuncias atendidas </t>
  </si>
  <si>
    <t xml:space="preserve"> Porcentaje de reportes de retiro de vehiculos en vía pública  atendidos </t>
  </si>
  <si>
    <t xml:space="preserve">Realización y ejecución de obra pública, para mejoras del Municipio </t>
  </si>
  <si>
    <t>Programa de mantenimiento permanente de mantenimiento.</t>
  </si>
  <si>
    <t xml:space="preserve">metros cuadrados reparados en vialidades </t>
  </si>
  <si>
    <t xml:space="preserve">Porcentaje de solicitudes atendidas en planteles educativos </t>
  </si>
  <si>
    <t>porcentaje de solicitudes atendidas  al Mantenimiento de Edificios y espacios públicos .</t>
  </si>
  <si>
    <t xml:space="preserve">Porcentaje de espacios analizados para la elaboración de anteproyectos para la gestión sustentable de la infraestructura básica y movilidad en colonias prioritarias </t>
  </si>
  <si>
    <t>número de espacios analizados</t>
  </si>
  <si>
    <t xml:space="preserve">Porcentaje de proyectos elaborados para lal construcción o rehablilitación de la infraestructura básica en colonias prioritarias </t>
  </si>
  <si>
    <t xml:space="preserve">número de proyectos elaborados </t>
  </si>
  <si>
    <t xml:space="preserve">Número de espacios analizados y estudios preliminares para la reconstrucción del tejido social en colonias prioritarias </t>
  </si>
  <si>
    <t xml:space="preserve">Porcentaje de visitas para verificar que cuenten con licencias de construcción, y  lo establecido en el Reglamento de Construcción, relizadas </t>
  </si>
  <si>
    <t>Número de Visitas realizadas</t>
  </si>
  <si>
    <t>Porcentaje de trámites de licencias de construcción que coadyuvan a una gestión ordenada, realizados</t>
  </si>
  <si>
    <t xml:space="preserve">número de trámites realizados </t>
  </si>
  <si>
    <t xml:space="preserve">Porcentaje de etapas realizadas para el Programa permanente de seguimiento para la administración eficiente de los  Recursos Humanos y Materiales de la Comisaria  </t>
  </si>
  <si>
    <t>Número de personal operativo y oficilaes caninos certificados</t>
  </si>
  <si>
    <t xml:space="preserve">Pocentaje de patrullajes de vigilancia y proximidad ciudadana en colonias con mayor incidencia delictiva, realizados </t>
  </si>
  <si>
    <t xml:space="preserve">Número de patrullajes de vigilancia y proximidad ciudadana realizados </t>
  </si>
  <si>
    <t>Porcentaje de planteles atendidos mediante entrevistas para conocer las necesidades en materia de seguridad</t>
  </si>
  <si>
    <t>Número de planteles  atendidos</t>
  </si>
  <si>
    <t>Porcentaje de escuelas atendidas mediante pláticas preventivas.</t>
  </si>
  <si>
    <t>Número de escuelas atendidas</t>
  </si>
  <si>
    <t xml:space="preserve">Porcentaje de incremento en las denuncias.  Porcentaje de pulsos de vida otorgados a mujeres que sufren violencia </t>
  </si>
  <si>
    <t xml:space="preserve">Número de pulsos de vida otorgados </t>
  </si>
  <si>
    <t>Total de mujeres y hombres,  niños, niñas y adolescentes con conocimiento de las violencias, para su prevención.</t>
  </si>
  <si>
    <t xml:space="preserve"> Porcentaje de colonias atendidas mediante la impartición de charlas en escuelas  y reuniones vecinales, con conocimiento de las violencias para su prevención </t>
  </si>
  <si>
    <t xml:space="preserve">Porcentaje de volantas de renovación de licencias de chofer y automovilista, realizadas </t>
  </si>
  <si>
    <t xml:space="preserve">número de volantas realizadas </t>
  </si>
  <si>
    <t>Porcentaje de Sesiones del Consejo Municipal de Proteccion Civil, realizadas</t>
  </si>
  <si>
    <t>Porcentaje de operativos  para la prevención de accidentes, implemetados</t>
  </si>
  <si>
    <t>número de visitas de inspección realizadas</t>
  </si>
  <si>
    <t>Porcentaje de Informes de visitas de inspección por operativos extraordinarios, realizados</t>
  </si>
  <si>
    <t>número de informes realizados</t>
  </si>
  <si>
    <t>Porcentaje de personas capacitadas mediante el Programa de Protección Civil en mi escuela</t>
  </si>
  <si>
    <t>Porcentaje de personas capacitadas mediante el Programa de formacion de brigadas internas de proteccion civil en los centros de trabajo</t>
  </si>
  <si>
    <t>Porcentaje de personas capacitadas mediante el Programa de capacitacion a comunidades</t>
  </si>
  <si>
    <t xml:space="preserve">Número de personas capacitadas </t>
  </si>
  <si>
    <t>Número de simulacros evaluados</t>
  </si>
  <si>
    <t>Porcentaje de cursos recibidos para el personal adscrito a esta Dirección de Bomberos y Protección Civil</t>
  </si>
  <si>
    <t>Número de atenciones y actividades realizadas</t>
  </si>
  <si>
    <t>Porcentaje de alimentos para los elementos de Bomberos y Protección Civil, otorgados</t>
  </si>
  <si>
    <t>Número de alimentos otorgados</t>
  </si>
  <si>
    <t xml:space="preserve"> Porcentaje en la realización de evaluaciones en materia de Control de Confianza a los elementos operativos de la Secretaría de Seguridad y Protección Ciudadana</t>
  </si>
  <si>
    <t>Número de evaluaciones de Control de Confianza, realizadas</t>
  </si>
  <si>
    <t>Número de credenciales de portación de arma de fuego impresas.</t>
  </si>
  <si>
    <t xml:space="preserve">Porcentaje de armas con mantenimiento </t>
  </si>
  <si>
    <t>Porcentaje de documentos y/o diagnósticos  elaborados</t>
  </si>
  <si>
    <t>Número de documentos y/o diagnósticos  elaborados</t>
  </si>
  <si>
    <t>Porcentaje de acciones realizadas en la preparación de la política transversal</t>
  </si>
  <si>
    <t>porcentaje de colonias intervenidas en la implementación de la política transversal</t>
  </si>
  <si>
    <t>Número de colonias prioritarias intervenidas</t>
  </si>
  <si>
    <t xml:space="preserve">Porcentaje de policías actualizados  en competencias básicas de la función policial </t>
  </si>
  <si>
    <t xml:space="preserve">Número de policías actualizados </t>
  </si>
  <si>
    <t xml:space="preserve">Porcentaje de policías actualizados en evaluación del desempeño </t>
  </si>
  <si>
    <t xml:space="preserve">Porcentaje de dependencias participantes en la política de Sendero Seguro </t>
  </si>
  <si>
    <t xml:space="preserve">Número de dependencias participantes </t>
  </si>
  <si>
    <t>porcentaje de peronas capacitadas para realizar sus reportes a las áreas correspondientes.</t>
  </si>
  <si>
    <t>Porcentaje de policías incorporados al curso de especialización para la formación de mandos medios</t>
  </si>
  <si>
    <t>Porcentaje de policías incorporados al cursos Nuevo modelo de Proximidad e inteligencia aplicada</t>
  </si>
  <si>
    <t>Número de policías incorporados al curso</t>
  </si>
  <si>
    <t>Porcentaje de policías incorporados a la formación de personal operativo para Banda de Guerra y escolta</t>
  </si>
  <si>
    <t>Número de policías incorporados a la formación</t>
  </si>
  <si>
    <t>Porcentaje de policías incorporados al curso de medicina táctica</t>
  </si>
  <si>
    <t xml:space="preserve">Porcentaje de ciudadanos capacitados mediante el curso: "Mujer Lider" </t>
  </si>
  <si>
    <t>Número de ciudadanos capacitados</t>
  </si>
  <si>
    <t>Porcentaje en la selección  y reclutamiento de ciudadanos mexicanos que cumplan con el perfil para Policía de Proximidad</t>
  </si>
  <si>
    <t xml:space="preserve">Número de ciudadanos reclutados </t>
  </si>
  <si>
    <t>Porcentaje de personas incorporadas al Curso de Formación Inicial Policía de Proximidad</t>
  </si>
  <si>
    <t>Porcentaje en la realización de acciones para la convocatoria de reclutamiento  y selección de personal</t>
  </si>
  <si>
    <t>número de acciones para  desarrollar la convocatoria</t>
  </si>
  <si>
    <t>Porcentaje de personas que participan en la carrera atlética Trotando ando por la vida y la familia</t>
  </si>
  <si>
    <t>Número de personas que participan en la carrera</t>
  </si>
  <si>
    <t>Porcentaje de escuelas atendidas mediante el programa Cascareando por la prevención</t>
  </si>
  <si>
    <t xml:space="preserve">Número de escuelas atendidas </t>
  </si>
  <si>
    <t xml:space="preserve">Porcentaje de elementos operativos y familiares atendidos psicologicamente </t>
  </si>
  <si>
    <t xml:space="preserve">Número de elementos y familiares atendidos </t>
  </si>
  <si>
    <t>Porcentaje de elementos operativos y familiares atendidos en acompañamientos asituaciones emergentes</t>
  </si>
  <si>
    <t xml:space="preserve">Porcentaje de niñas, niños y adolescentes en conflicto con la ley, atendidos </t>
  </si>
  <si>
    <t xml:space="preserve">Número de atenciones de niñas, niños y adolescentes en conflicto con la ley         </t>
  </si>
  <si>
    <t>Porcentaje de personas que requieren atención psicologica derivadas de servicios de CANNAT y casos detectados de centros educativos</t>
  </si>
  <si>
    <t xml:space="preserve">Número de personas atendidas </t>
  </si>
  <si>
    <t>Porcentaje de personas atendidas mediante la aplicación de programas preventivos</t>
  </si>
  <si>
    <t>número de personas atendidas</t>
  </si>
  <si>
    <t xml:space="preserve">porcentaje de personas capacitadas en tema de prevención de adicciones </t>
  </si>
  <si>
    <t xml:space="preserve">Porcentaje de personas con tratamientos completos, atendidas </t>
  </si>
  <si>
    <t>Unidades de Atención gestionados</t>
  </si>
  <si>
    <t xml:space="preserve">Número de espacios gestionados </t>
  </si>
  <si>
    <t xml:space="preserve">Porcentaje de personas atendidas </t>
  </si>
  <si>
    <t xml:space="preserve">Porcentaje de establecimientos especializados en adicciones registrados en en padrón </t>
  </si>
  <si>
    <t xml:space="preserve">número de establecimientos registrados </t>
  </si>
  <si>
    <t xml:space="preserve">Porcentaje de capacitaciones de mejora contínua para el establecimiento </t>
  </si>
  <si>
    <t xml:space="preserve">   Porcentaje de raciones de alimentos entregadas </t>
  </si>
  <si>
    <t xml:space="preserve">Número de raciones de alimentos entregadas </t>
  </si>
  <si>
    <t xml:space="preserve">Porcentaje de despensas entregadas </t>
  </si>
  <si>
    <t>Número de despensas entregadas</t>
  </si>
  <si>
    <t xml:space="preserve">Porcentajde de personas atendidas mendiante platicas de orientación alimentaria </t>
  </si>
  <si>
    <t xml:space="preserve">Número de personas atendidas  </t>
  </si>
  <si>
    <t xml:space="preserve">Porcentaje de sesiones psicologicas otorgadas </t>
  </si>
  <si>
    <t xml:space="preserve">Numero de Sesiones otorgadas </t>
  </si>
  <si>
    <t>Porcentaje de Personas Inscritas a Talleres de eperanza</t>
  </si>
  <si>
    <t>número de personas Inscritas</t>
  </si>
  <si>
    <t xml:space="preserve">Porcentaje de sesiones de atención a personas en talleres, brindadas </t>
  </si>
  <si>
    <t>número de sesiones de atención brindadas</t>
  </si>
  <si>
    <t>Porcentaje de personas graduadas en talleres</t>
  </si>
  <si>
    <t xml:space="preserve">Número de personas graduadas </t>
  </si>
  <si>
    <t>Porcentaje de sesiones de atención a Personas con Discapacidad, brindadas</t>
  </si>
  <si>
    <t xml:space="preserve">Número de sesiones de atención brindadas </t>
  </si>
  <si>
    <t xml:space="preserve">Porcentaje de Capacitacion y sensibilizacion sobre cultura de discapacidad a servidores publicos y ciudadania. </t>
  </si>
  <si>
    <t>Número de personas capacitadas y sensibilizadas</t>
  </si>
  <si>
    <t xml:space="preserve">Porcentaje de personas capacitas y sensibilizadas en tema de Personas con Discapacidad  </t>
  </si>
  <si>
    <t xml:space="preserve"> Porcentaje de personas con atención psicológica y asesoría jurídica </t>
  </si>
  <si>
    <t xml:space="preserve">Numero personas atendidas </t>
  </si>
  <si>
    <t xml:space="preserve">Porcentaje de personas atendidas mediante asesoria familiar, juridica y de C. Identidad  </t>
  </si>
  <si>
    <t xml:space="preserve">Porcentaje de reportes de violencia y/o abuso, atendidos </t>
  </si>
  <si>
    <t xml:space="preserve">Número de Reportes atendidos </t>
  </si>
  <si>
    <t xml:space="preserve">Porcentaje de constancias expedidas por el Servicio de Platicas prematrimoniales </t>
  </si>
  <si>
    <t>Número de constancias expedidas</t>
  </si>
  <si>
    <t xml:space="preserve">Porcentaje de menores en situación de vulnerabilidad, atendidos integralmente, mediante su ingreso al albergue </t>
  </si>
  <si>
    <t xml:space="preserve">Número de menores atendidos en el albergue </t>
  </si>
  <si>
    <t>Porcentaje  de niñas, niños y adolescentes atendidos de manera integral</t>
  </si>
  <si>
    <t>número de niñas, niños y adolescentes atendidos</t>
  </si>
  <si>
    <t>Porcentaje de Servicios médicos otorgados.</t>
  </si>
  <si>
    <t>Porentaje de Capacitaciones sobre salud a la población en general, brindadas</t>
  </si>
  <si>
    <t>Número de capacitaciones brindadas.</t>
  </si>
  <si>
    <t xml:space="preserve">Porcentaje de Capacitaciones para el personal médico, recibidas </t>
  </si>
  <si>
    <t>Número de Capacitaciones recibidas.</t>
  </si>
  <si>
    <t>Porcentaje de Servicios  otorgados.</t>
  </si>
  <si>
    <t>número de capacitaciones recibidas.</t>
  </si>
  <si>
    <t xml:space="preserve">Número de orientaciones otorgadas </t>
  </si>
  <si>
    <t>Porcentaje de Capacitaciones sobre salud a la población en general, brindadas</t>
  </si>
  <si>
    <t>Porcentaje de Servicios  de terapias de rehabilitación, otorgados.</t>
  </si>
  <si>
    <t xml:space="preserve">Número de servicios otorgados  </t>
  </si>
  <si>
    <t xml:space="preserve">Porcentaje de Capacitaciones para el personal de terapeutas,  recibidas </t>
  </si>
  <si>
    <t>Capacitaciones recibidas.</t>
  </si>
  <si>
    <t xml:space="preserve">Porcentaje de familias que enfrentan una contingencia (inundación, explosión, incendio, etc.) atendidas </t>
  </si>
  <si>
    <t>número de familias atendidas.</t>
  </si>
  <si>
    <t>Porcentaje de servicios de apoyo 
asistencial otorgados.</t>
  </si>
  <si>
    <t xml:space="preserve">Porcentaje de personas atendidas mediante la entrega de apoyos </t>
  </si>
  <si>
    <t xml:space="preserve">número de personas atendidas con apoyos </t>
  </si>
  <si>
    <t>Porcentaje de atenciones a personas adultas mayores en grupos de convivencia, brindadas</t>
  </si>
  <si>
    <t xml:space="preserve">Número de atenciones brindadas </t>
  </si>
  <si>
    <t>Porcentaje de atenciones a personas adultas mayores en eventos recreativos. Culturales y deportivos</t>
  </si>
  <si>
    <t>Número de atenciones brindadas</t>
  </si>
  <si>
    <t xml:space="preserve">Porcentaje de orientaciones a personas adultas mayores en carta de vinculación a la actividad productiva </t>
  </si>
  <si>
    <t>Numero de orientaciones brindadas</t>
  </si>
  <si>
    <t>Porcentaje de campañas promovidas para dar a conocer los cursos y talleres.</t>
  </si>
  <si>
    <t>Número de campañas promovidas.</t>
  </si>
  <si>
    <t xml:space="preserve">Porcentaje de sesiones de educación básica y media superior a  adolescentes, personas adultas y personas adultas mayores, realizadas </t>
  </si>
  <si>
    <t>Porcentaje de personas que recibieron capacitación y actualización de oficios y habilidades técnicas para el empleo y el emprendimiento  en las colonias prioritarias.</t>
  </si>
  <si>
    <t>Porcentaje de niñas, niños y adolescentes atendidos mediante el programa Clínicas deportivas de  prevención de adicciones</t>
  </si>
  <si>
    <t xml:space="preserve">Número de niñas, niños y adolescentes atendidos </t>
  </si>
  <si>
    <t xml:space="preserve">Porcentaje de niñas, niños y adolescentes atendidos mediante el taller Mas vale prevenvir que amamantar </t>
  </si>
  <si>
    <t xml:space="preserve">Porcentaje de niñas, niños y adolescentes atendidos mediante el taller de Crecer sin violencia </t>
  </si>
  <si>
    <t xml:space="preserve">Número de Niñas, niños y adolescentes beneficiados al acceso de la educación. </t>
  </si>
  <si>
    <t>Porcentaje de niñas, niños y adolescentes atendidos mediante el programa Con educación me reconozco, aprendo y me voy de campamento</t>
  </si>
  <si>
    <t>Número de niñas, niños y adolescentes atendidos</t>
  </si>
  <si>
    <t>porcentaje de sesiones de atención psicologica, inglés y educación física a niñas y niños alumnos de los CAIC, impartidas</t>
  </si>
  <si>
    <t>Numero de sesiones impartidas</t>
  </si>
  <si>
    <t>porentaje de directoras de CAIC´S, capacitadas</t>
  </si>
  <si>
    <t>número de directoras capacitadas</t>
  </si>
  <si>
    <t>porcentaje de maestras de CAIC´S capacitadas</t>
  </si>
  <si>
    <t xml:space="preserve">número de maestras capacitadas </t>
  </si>
  <si>
    <t xml:space="preserve"> Porcentaje de jóvenes apoyados mediante la Beca Joven </t>
  </si>
  <si>
    <t>numero de jóvenes apoyados</t>
  </si>
  <si>
    <t xml:space="preserve">Porentaje de etapas para la realización del cabildo juvenil </t>
  </si>
  <si>
    <t xml:space="preserve">porcentaje de jovenes que asistan a las charlas de concientización </t>
  </si>
  <si>
    <t xml:space="preserve">numero de asistentes </t>
  </si>
  <si>
    <t xml:space="preserve">Porcentaje de jovenes asistentes a los talleres de actividades culturales </t>
  </si>
  <si>
    <t xml:space="preserve">numero de jóvenes asistentes </t>
  </si>
  <si>
    <t>Porcentaje de escuelas atendidas mendiante el proyecto de Cultura en tu escuela</t>
  </si>
  <si>
    <t xml:space="preserve">numero de escuelas atendidas </t>
  </si>
  <si>
    <t xml:space="preserve">Porcentaje de espacios recuperados </t>
  </si>
  <si>
    <t xml:space="preserve">número de espacios recuperados </t>
  </si>
  <si>
    <t xml:space="preserve">porcentaje de etapas para la realización del Festival Juvetudes Tlaquepaque  </t>
  </si>
  <si>
    <t xml:space="preserve">porcentaje de juventudes que asisten a los talleres artesanales </t>
  </si>
  <si>
    <t xml:space="preserve">numero de juventudes asistentes </t>
  </si>
  <si>
    <t xml:space="preserve">porcentaje de jóvenes que asistan a las charlas de prevención </t>
  </si>
  <si>
    <t>numero de jóvenes asistentes</t>
  </si>
  <si>
    <t>número de asistentes en las exposiciones de los productos y/o servicios de los jóvenes</t>
  </si>
  <si>
    <t>numero de jóvenes asitentes</t>
  </si>
  <si>
    <t xml:space="preserve">   Porcentaje de torneos para alejar a las juventudes de las drogas, realizados </t>
  </si>
  <si>
    <t xml:space="preserve">numero de torneos realizados </t>
  </si>
  <si>
    <t xml:space="preserve">porcentaje de convenios con el sector privado elaborados </t>
  </si>
  <si>
    <t xml:space="preserve">numero de convenios elaborados </t>
  </si>
  <si>
    <t xml:space="preserve">porcentaje de jóvenes que asistan a las charlas sobre sus derechos y obligaciones </t>
  </si>
  <si>
    <t xml:space="preserve"> Porcentaje de jovenes que participan en el Premio de las juventudes </t>
  </si>
  <si>
    <t xml:space="preserve">número de jovenes participantes </t>
  </si>
  <si>
    <t xml:space="preserve">Porcentaje de convenios con escuelas para facilitar el Servicio Social </t>
  </si>
  <si>
    <t xml:space="preserve">numero convenios realizados </t>
  </si>
  <si>
    <t xml:space="preserve"> Porcentaje de paquetes de juguete y sueter a las personas vulnerables, entregados</t>
  </si>
  <si>
    <t xml:space="preserve">número de paquetes (juguete y sueter) entregados </t>
  </si>
  <si>
    <t xml:space="preserve">Porcerntaje de asistentes al evento Tlaque-Can  </t>
  </si>
  <si>
    <t xml:space="preserve">número de asistentes </t>
  </si>
  <si>
    <t xml:space="preserve">Porcentaje Acciones con perspectiva de Género reportadas como parte de la política transversal </t>
  </si>
  <si>
    <t xml:space="preserve">Número de Acciones reportadas </t>
  </si>
  <si>
    <t>Porcentaje de Instrumentos normativos y programáticos observados para incorporar perspectiva de Género</t>
  </si>
  <si>
    <t xml:space="preserve">Número de Instrumentos incorporados </t>
  </si>
  <si>
    <t xml:space="preserve">Porcentaje de formatos prestablecidos y utilizados en la planeación de la Administración Pública Municipal con Perspectiva de género y lenguaje incluyente, con seguimiento </t>
  </si>
  <si>
    <t xml:space="preserve">Número de formatos (Anexos de PBR) con seguimiento </t>
  </si>
  <si>
    <t>Porcentaje de Mujeres beneficiadas por la incorporación de la perspectiva de Género a los Anexos de planeación</t>
  </si>
  <si>
    <t xml:space="preserve">Número de mujeres beneficiadas </t>
  </si>
  <si>
    <t>Porcentaje de acciones de promoción de la igual sustantiva, realizadas</t>
  </si>
  <si>
    <t>Número de acciones realizadas</t>
  </si>
  <si>
    <t xml:space="preserve">Porcentaje de personas beneficiadas  por las acciones de promoción </t>
  </si>
  <si>
    <t xml:space="preserve">Número de personas beneficiadas </t>
  </si>
  <si>
    <t xml:space="preserve">porcentaje de eventos conmemorativos para promover y reconocer los derechos de las mujeres en su diversidad, realizados </t>
  </si>
  <si>
    <t xml:space="preserve">Número de Eventos realizados  </t>
  </si>
  <si>
    <t xml:space="preserve">1. Porcentaje de atenciones de primer contacto </t>
  </si>
  <si>
    <t>Número de mujeres atendidas</t>
  </si>
  <si>
    <t xml:space="preserve"> 2. Porcentaje de acciones de prevención de la violencia de género en la comunidad.   </t>
  </si>
  <si>
    <t xml:space="preserve"> 3. Porcentaje acciones de actualización o profesionalización para personal del servicio público en materia de atención a víctimas, realizadas</t>
  </si>
  <si>
    <t>4. Porcentaje de personas beneficiadas con las acciones de prevención, atención y profesionalización en materia de violencia contra las mujeres.</t>
  </si>
  <si>
    <t xml:space="preserve">5. Porcentaje de eventos conmemorativos de fechas o acciones contra la violencia de género, realizados  </t>
  </si>
  <si>
    <t xml:space="preserve">Número de eventos realizados </t>
  </si>
  <si>
    <t>Porcentaje de Jornadas dominicales de la Vía RecreActiva, realizadas</t>
  </si>
  <si>
    <t xml:space="preserve">Número de jornadas realizadas </t>
  </si>
  <si>
    <t>Porcentaje de Ligas deportivas implementadas.</t>
  </si>
  <si>
    <t>Número ligas deportivas implementadas.</t>
  </si>
  <si>
    <t>mgriselda672@gmail.com Y daniela.neri@tlaquepaque.gob.mx</t>
  </si>
  <si>
    <t>MARIA GUADALUPE GOMEZ GODINEZ</t>
  </si>
  <si>
    <t>lupitagomez7777@gmail.com</t>
  </si>
  <si>
    <t>aurora.gonzalez@tlaquepaque.gob.mx</t>
  </si>
  <si>
    <t>carlos.magana@univa.mx y carlosgdl_vd@hotmail.com</t>
  </si>
  <si>
    <t>Dr. Jose Ariel Ruiz Corral</t>
  </si>
  <si>
    <t>'33 1020 3835</t>
  </si>
  <si>
    <t>Daniel Mercado</t>
  </si>
  <si>
    <t>Mario Alberto Aguila Higuera</t>
  </si>
  <si>
    <t>33-10-22-23-77</t>
  </si>
  <si>
    <t>marius.doctus@gmail.com</t>
  </si>
  <si>
    <t>Mtro. Juan David Garcia Camarena</t>
  </si>
  <si>
    <t>secretariafomentoeconomico01@gmail.com</t>
  </si>
  <si>
    <t>Eficiencia/Calidad</t>
  </si>
  <si>
    <t>Eficiencia, Eficacia y Calidad</t>
  </si>
  <si>
    <t>Eficiencia/Eficacia</t>
  </si>
  <si>
    <t>Economía</t>
  </si>
  <si>
    <t>Eficiencia/Economía</t>
  </si>
  <si>
    <t>Eficiecia/Eficacia</t>
  </si>
  <si>
    <t xml:space="preserve">Eficiencia   </t>
  </si>
  <si>
    <t>EFICIENCIA/ EFICACIA</t>
  </si>
  <si>
    <t>EFICIENCIA / CALIDAD</t>
  </si>
  <si>
    <t>CALIDAD</t>
  </si>
  <si>
    <t>Eficiencia / Economia</t>
  </si>
  <si>
    <t xml:space="preserve">Eficiencia, Eficacia y de Calidad </t>
  </si>
  <si>
    <t>Eficacia/Calidad</t>
  </si>
  <si>
    <t>eficiencia y eficacia</t>
  </si>
  <si>
    <t>Eficiencia / calidad</t>
  </si>
  <si>
    <t xml:space="preserve">Narrativa de trimestre Octubre-diciembre: el pasado 30 de noviembre se concluyo la campaña  Festival de Muertos.   </t>
  </si>
  <si>
    <t>En este trimeste se atendieron un total de 3539 solicitudes de la siguiente manera: 384 gestiones personalizadas, 255 gestiones de comités vecinales y se recibieron un total de 2900 llamadas tanto en conmutador así como en los teléfonos directo de esta dependencia. Las gestione se vincularon a: Alumbrado Público, Aseo Público, Agua Potable, Drenaje y Alcantarillado, Cementerios, Centro Histórico, Asuntos Religiosos, Consejería Jurídica, COMUDE, Comisaría, DIF, Drechos Humanos Municipales, Insopección de Obra, Reglamentos, Mantenimiento de Vialidades y Pavimentos, Maquinaría Pesada, Subdirección de Vialidad, Tianguis, Mecardos y Espacios Abiertos, Turismo, Unidad de Violencia de Género, Procuraduría Social, SIAPA.</t>
  </si>
  <si>
    <t>Brindamos orientación y atención a la ciudadanía con 9 asesorias gratuitas, en materia legal a los habitantes del municipio de San Pedro Tlaquepaque, apoyando a la economía de la población y facilitandoles a los ciiudadanos, el conocimiento del marco jurídico, con el fin de que resguarden su patrimonio, además de que conozcan la materia que lo requiera, mercantil, civil, penal, administrativo, amparo, quejas, laboral, deudas, divorcios, despidos, pension alimenticia, hipotecas, custodia, comunidad de vecinos y herencia.</t>
  </si>
  <si>
    <t xml:space="preserve">Elaboramos 93 cartillas militares en el mes de octubre de 2024. Hicimos el cierre del trámite el día 15 de octubre de 2024. Realizamos el Sorteo Militar Nacional en coordinación con la XV Zona Militar y la Consejeria Jurídica el día 10 de noviembre de 2024 teniendo un total del 85 % de asistencia de los jovenes que tramitaron su cartilla en la clase 2006 y remisos. Asistimos al evento que se llevó a cabo el dia 28 de noviembre del 2024 en las instalaciones de la XV Zona Militar por la entrega de cartillas liberadas, de los jovenes que cumplieron con su servicio militar de la clase 2005 y remisos.  Llevamos a cabo el sellado de las cartillas militares de los jovenes que tramitaron en la clase 2006 y remisos, del 21 noviembre al 31 de diciembre del 2024, segun el resultado del sorteo militar, obteniendo un 80 % de asistencia de los jovenes. </t>
  </si>
  <si>
    <t xml:space="preserve">durante este periodo de tiempo, en fechas y momentos diversos, dada las limitaciones de tiempo que la responsabilidad de la Dirección del Registro Civil me impone, me apersoné y caminé, a efecto de mejor conocerlos, los siguientes lugares emblemáticos de nuestro Municipio: Capilla-Claustro Pantaleón Panduro y su explanada; la terraza que se localiza en la azotea del Centro Cultural El Refugio; los diversos pabellones y salas o recintos del mencionado Centro Cultural; el Kiosko del Parián; el Kiosko de la Delegación de Las Juntas; el Kiosko de la Delegación de Santa Anita; Templo del Sagrado Corazón de Jesús en la Delegación de San Sebastianito, entre otros lugares que no he determinado si reúnen las características y condiciones para ser parte de este programa. El proyecto ya se encuentra elaborado.  </t>
  </si>
  <si>
    <t>No se tenía contemplada durante este primer trimestre</t>
  </si>
  <si>
    <t xml:space="preserve">En el mes de octubre, en reunión de Dirección del Registro Civil para la realización de los Pbr 2024-2025 de nuestra dependencia, se estableció como fecha de inicio para la Campaña de Integración Familiar 2025 los meses de mayo y junio (2 de mayo al 30 de junio) toda vez que varios años atrás se ejecutaba en esa temporada y la población tiene por costumbre esperar a esas fechas para aprovechar las facilidades para los trámites que se ofrecen, como los son: Matrimonios colectivos (parejas con hijos), registros extemporáneos (personas que no han sido registradas) y reconocimiento de hijos (niños, niñas y/o adolescentes que fueron registrados como hijos de madre soltera y el progenitor declara ser el Padre del menor);   ya que los servicios son a título de Gratuito y con un mínimo de requisitos (siempre apegados a la ley).    Una vez establecida la fecha, hemos emitido en el mes de diciembre, el oficio correspondiente a la Dirección General del Registro Civil del Estado para solicitar su autorización, mismo que ya ha sido enviado a su destinatario para su revisión y aprobación.  </t>
  </si>
  <si>
    <t>Se han realizado un total de 1,331 folios de calificacion de los cuales 1,261 son de escritorio (son infracciones que nos envian las diversas dependencias de inspeccion para su calificacion que no son atendidas por el ciudadano) y se mandaron a la tesoreria municipal para requerir el  cobro a traves de un credito fiscal.  Se a dado el derecho de  audiencia a 70 ciudadanos a los cuales se realizo la  calificacion de la infraccion para el pago correspondiente a la tesoreria municipal.</t>
  </si>
  <si>
    <t>Con el apoyo de la georeferencia que se hace internamente de incidencias de faltas administratvias por colonias del municipio; en noviembre  iniciamos con la logistica para las primeras visitas a colonias con la colaboración de las delegaciones que correspondan.-</t>
  </si>
  <si>
    <t>En éste primer trimestre se brindaroon a los ciudadanos de nuestro municipio y ciudadanos de municipios de la zona metrpolitana apoyo  para orientación y asesoría jurídica, motivo por el cual se otorgaron 225 asesorías en diversos asuntos legales y administrativos, tanto en materia comunitaria, civil, familiar y mercantil, logrando que algunos conforme a nuestra competencia fueran desahogados por los Métodos Alternos y los de caracter administrativo derivados a dependencias de nuestro municipio para su mejor atención y los de carácter legal a la Procuraduría Social en el Estado de Jalisco para la asignación de un abogado gratuito que les llevé su asunto ante las instancias judiciales que correspondan.</t>
  </si>
  <si>
    <t>Se ha trabajado en concretar la aprobación por parte de nuestro superior jerárquico del material y proyecto, para con ello realizar en primer lugar la reunión con regidores y delegados de nuestro municipio para exponer el mismo y de ahí proceder a otoprgar capacitaciones a la ciudadanía con el apoyo de los  líderes de las colonias de nuestro muncipio, trabajando en realizar la calendarización de las reuniones para concientizar a la ciudadanía de la relevancia del procedimiento y los convenios que se logran en el Centro Público de Mediación conforme los lineamientos de la Ley de Justicia Alternativa; de la misma manera se ha buscado coadyuvar con la estructura de organización que se maneja en la Dirección de Participación Ciudadna y la Dirección de delegaciones y Agencias municipales con el fin de lograr un enlace directo que sea el contacto para direccionar al ciudadano para una atención integral de acuerdo a los MASC.- Nota: El trabajo de escritorio esta realizado para comenzar a proyectarlo, solo se esta en espera de la autorización para dar el siguiente paso a las reuniones informativas.-</t>
  </si>
  <si>
    <t xml:space="preserve">En el primer trimestre se otorgaron a la ciudadanía el desahogo de los Procedimientos de Métodos Alternos de Solución de Conflictos,  realizando solicitudes de atención, enviando las invitaciones a las partes en el proceso de mediación, desahogando las audiencias de mediación y llevando a cabo los convenios de carácter administrativo y legal que dan por terminado los conflictos entre los ciudadanos; por lo cual en el trimestre hemos atendido 157 nuevas solicitudes de mediación, llevando a cabo el desahogo de 225 audiencias, teniendo éxito y conclusión en 71 convenios finales, beneficiando a un amplio sector de nuestra ciudadanía contribuyendo para la igualdad y seguridad de los derechos entre los ciudadanos, apoyando para respetar y contribuir en beneficio de los derechos de los adultos mayores, niños, niñas y adolescentes, conforme a las leyes que rigen y de acuerdo a priorizar una Cultura de la Paz.- </t>
  </si>
  <si>
    <t xml:space="preserve">En el primer trimestre de acuerdo al desahogo de los Procedimientos de Métodos Alternos de Solución de Conflictos, se llevaron a cabo el desahogo de 225 audiencias, teniendo éxito y conclusión en 71 convenios finales, de los cuales 26 fueron enviados al Instituto de Justicia Alternativa para su debida legalización, beneficiando a un amplio sector de nuestra ciudadanía contribuyendo para la igualdad y seguridad de los derechos entre los ciudadanos, apoyando para respetar y contribuir en beneficio de los derechos de los adultos mayores, niños, niñas y adolescentes, conforme a las leyes que rigen y de acuerdo a priorizar una Cultura de la Paz.- </t>
  </si>
  <si>
    <t xml:space="preserve">Mediante la asignación del Departamento de Capacitación y Servkicio Social de estudiantes prestadores de servicios y practicantes profesionales de la carrera de Trabajo Social y Psicología; continuamos con los trabajos y programas pilotos de tamizajes y entrevistas, tanto a personas que son detenidas o ciudadanía </t>
  </si>
  <si>
    <t>Actualizamos en el periodo octubre-diciembre el sitio web de “Actas y Acuerdos” con toda la información que se generó en cada una de las 6 Sesiones ordinarias, 1 sesión solemne y 1 sesión extraordinaria del periodo. En la sección de Sesiones del Pleno la actualización consistió en: Convocatoria y orden del día, Puntos de Acuerdo, Actas en Versión Estenográfica (se subieron las actas del del 27 de agosto, 09 de septiembre (solemne, 26 de septiembre, 30 de septiembre, 01 de octubre (solemne), 01 de octubre (extraordinaria) 18 de octubre, 29 de octubre, 15 de noviembre, 29 de noviembre y 02 de diciembre), Base de datos (documento que contiene cada uno de los acuerdos que se generan en las sesiones de cabildo). Asimismo, también se realizaron actualizaciones en el apartado de “Comisiones Edilicias”: el Calendario de Sesiones de Comisiones Edilicias, según llegaba la información proporcionada por los regidores se actualizaba la página; las convocatorias a las sesiones de comisión, mismo que fue se encuentra en la página. En lo que refiere a “Gacetas” se subieron los tomos Gaceta Municipal 1 Fecha de Publicación 01 de octubre 2024, Tomo II Fecha de publicación 11 de octubre 2024, Tomo III fecha de publicación 11 de octubre, Tomo IV fecha de publicación 26 de octubre 2024, Tomo V fecha de publicación 12 de noviembre 2024, Tomo VI fecha de publicación 25 de noviembre 2024 y Tomo VII fecha de publicación 30 de diciembre 2024; asimismo actualizamos los reglamentos que fueron modificados por las comisiones y aprobados por el pleno.  Subimos la información al “Sistema de Información de Acuerdos del Pleno” que se localiza en el apartado de “Sesiones del Pleno” pero se despliega una plataforma en la cual subimos los acuerdos aprobados en cada Sesión de Cabildo junto con la iniciativa que lo motiva. En total fueron 9 acuerdos en la Sesión Solemne del 01 de octubre , 4 acuerdos de la Sesión Extraordinaria del 01 octubre, 3 acuerdos de la Sesión del 18 de octubre, 2 acuerdos de la Sesión 29 de octubre, 13 acuerdos de la Sesión del 15 de noviembre 01 acuerdo de la Sesión del 02 de diciembre y 01 acuerdo de la Sesión del 16 de diciembre;  Asimismo, enviamos a cada una de las dependencias según corresponda, la información relativa a realizarse. Para poder llevar a cabo las actividades del Sitio Web nos apoyamos en la Dirección de Procesos e Informática. La política transversal que rige a esta área es Derechos Humanos y la cumplimentamos con el acceso a la información.</t>
  </si>
  <si>
    <t xml:space="preserve">Realizamos una serie de actividades para el buen desarrollo de las 6 Sesiones ordinarias, 1sesión solemne con motivo de la Integración de la Administración Municipal 2024-2027 y 1 sesión extraordinaria; se elaboró la  Convocatoria para cada uno de los integrantes de cabildo; así como la guía para la sesión, la cual contempla el desarrollo de la misma;  el seguimiento y desarrollo de acuerdos tomados durante la sesión de los cuales se generaron 9 acuerdos en la Sesión Solemne del 01 de octubre , 4 acuerdos de la Sesión Extraordinaria del 01 octubre, 3 acuerdos de la Sesión del 18 de octubre, 2 acuerdos de la Sesión 29 de octubre, 13 acuerdos de la Sesión del 15 de noviembre 01 acuerdo de la Sesión del 02 de diciembre y 01 acuerdo de la Sesión del 16 de diciembre; 96 notificaciones de las Sesiones  del 01 de octubre,  32 notificaciones de la Sesión del 18 de octubre, 7 notificaciones del sesión del 29 de octubre, 38 notificaciones de la Sesión del 15 de noviembre, 10 notificaciones del 02 de diciembre y 9 notificaciones del 16 de diciembre; al término de cada Sesión se inicia la transcripción del acta de cabildo y concluimos las de las sesiones del del 27 de agosto, 09 de septiembre (solemne, 26 de septiembre, 30 de septiembre, 01 de octubre (solemne), 01 de octubre (extraordinaria) 18 de octubre, 29 de octubre, 15 de noviembre, 29 de noviembre y 02 de diciembre; publicamos en la página de Actas y Acuerdos y en la Plataforma del Sistema de Información de Acuerdos todo lo inherente a las Sesiones para que la ciudadanía tenga un fácil y oportuno acceso a la información; además realizamos la gestión de exhortos y solicitudes que fueron  emitidas durante cada una de las sesiones. Para poder llevar a cabo algunas de las actividades de la Sesión contamos con la ayuda de otras áreas, como la Unidad de Transparencia que se encarga de transmitir en vivo cada sesión para que la ciudadanía se informe al momento de las decisiones que toman los ediles, así mismo nos apoya la Coordinación de Comunicación y Análisis Estratégicos en el mismo tenor. Asimismo, toda la información de las iniciativas que se presentan para votación en el pleno fue circulada de manera electrónica, siguiendo los protocolos de sanidad y austeridad. </t>
  </si>
  <si>
    <t xml:space="preserve">Apoyamos en el periodo de octubre-diciembre con la redacción y asesoría de dictámenes e iniciativas a la Presidenta y las regidoras y regidores que nos solicitaron en el periodo. Se apoyó en total con 28 iniciativas desglosándose de la siguiente manera: en octubre se apoyó con 21, en noviembre con 5 y diciembre con 2. Nos vinculamos con otras dependencias del gobierno para solicitar información para poder realizar adecuadamente lo que se nos requirió.                                                                                                     </t>
  </si>
  <si>
    <t xml:space="preserve">En el periodo octubre-diciembre, se realizaron 10 cambios en los estatus de los acuerdos en el sistema, por la información obtenida en las sesiones del pleno. estamos en coordinación con la Dirección de Informática debido a los cambios que hubo en el reglamento de gobierno y el de administración las dependencias del gobierno cambiaron de nombre y la estructura de la administración se vio modificada, por tal se están realizando los ajustes al sistema para adecuarlo a las nuevas disposiciones.                                                           </t>
  </si>
  <si>
    <t>Apoyamos a la Secretaría General con las siguientes actividades durante el periodo octubre diciembre: regularización de predios rústicos, certificación de firmas e identidades de Cooperativas de S. C.  R. L de C. V., certificaciones, edictos, oficios para informar de los Acuerdos Legislativos, las gestiones de las instrucciones que le asigna la Presidenta al Secretario en las Sesiones del Pleno, agendar las sesiones de las comisiones edilicias, solicitudes de transparencia, apoyo a cartas de residencia y contestación de amparos. Sumando 10 actividades diferentes.</t>
  </si>
  <si>
    <t>SE REALIZO CENSO DE ZONIFICACION DE 136 GIROS DE TALLERES DE LAMINADO PARA INSPECCIONAR Y REGULARIZAR SUS RESIDUOS, VERIFICANDO  EN ESTE PERIODO 32 TALLERES A LOS CUALES SE LES LEVANTO ACTA CIRCUNTANCIADA DE VERIFICACION PARA ENTREGAR MANIFIESTOS DE RECOLECCION DE RESIDUOS PELIGROSOS Y DE MANEJO ESPECIAL, CABINA DE PINTADO CON EXTRACTOR Y FILTRO, CONTENDORES ROTULADOS PARA LA SEPARACION DE RESIDUOS, FUMIGACION Y LICENCIA MUNICIPAL</t>
  </si>
  <si>
    <t xml:space="preserve">Visitamos tianguis del municipio, en donde detectamos diversas anomalias, como comerciantes laborando en un espacio por más de cinco años, sin estar relacionados en el censo autorizado de comerciantes, pagando "impuestos", a personas externas al gobierno municipal, por lo que este gobierno, preocupado por los comerciantes, les ofreció regularizar sus espacios, otorgando certeza a tráves de un documento que ampara su lugar de trabajo, en los tianguis denominados (San Pedrito, Parques de la Victoria y Nueva Santa María)  </t>
  </si>
  <si>
    <t xml:space="preserve">A raíz de las inspecciones realizadas en la Colonia San Martín de las Flores, localizamos a comerciantes laborando sin permiso para uso de suelo o pagaban impuestos a personas extrernas al Gobierno Municipal, por lo que realizamos operativos en la vía pública, en las fiestas patronales, así como en los eventos de temporada (día de muertos y tianguis navideño), en donde invitamos a los comerciantes, a asistir a nuestras instalaciones para trámitar su permiso provisional y brindarles tranquilidad de comercializar en los espacios abiertos. </t>
  </si>
  <si>
    <t>Durante el último trimestre de 2024, se recibieron 3,562 solicitudes para trámite de pasaporte en ambas oficinas de enlace, Pila Seca y Centro Sur, acercando el servicio a la ciudadanía para ejercer su derecho a la obtención de un pasaporte nacional.</t>
  </si>
  <si>
    <t xml:space="preserve">$ 547178970.62 es la cantidad  de presupuesto ejercido de los meses antes citados, de aceurdo  con criterios de eficiencia, austeridad y ahorro </t>
  </si>
  <si>
    <t xml:space="preserve">Se recibieron 197 unidades vehículares,  con situciones más emergentes de funcionalidad, mismas que fueron reparadas,  de acuerdo a lo que nos fue solicitado en la hoja multiple de servicio, por cada una de las  dependencias solicitantes. </t>
  </si>
  <si>
    <t>Realizamos un análisis de requerimientos basados en la información de SASG como dependencia, número patrimonial, solicitud de servicio, técnicos asignados en cual comenzamos a elaborar tablas de técnicos, bienes, dependencias, servicios, dictámenes, mantenimientos creando un diseño para la captura de la información.</t>
  </si>
  <si>
    <t>Se recibieron 42 expedientes conteniendo la documentación acorde con la etapa en proceso de la auditoria a obra, anticipo, estimación de avance o finiquito, llevando un control interno para seguiemiento del avance de obra y registro del auditor encargado. Hay obras de inicio, con avances en estimaciones y finiquitos de términos de obra</t>
  </si>
  <si>
    <t>Se recibieron 42 oficios de Obras Públicas con el expediente de cada etapa en proceso por obra, se revisó que este la documentación vigente y acorde con normativa y se enviaron los oficios para liberación del pago a la Secretaría de Administración y Finanzas de San Pedro Tlaquepaque y con copia a la Secretaía de Obras Públicas. En caso de existir observaciones se solicita al contratista hacer las correcciones pertinentes y se aplican deductivas de ser necesarias</t>
  </si>
  <si>
    <t>Se logró un significativo avance en la preparación previo a la elaboración de los manuales de Organización. Este progreso se ha materializado en los 17 manuales mencionados a través del analisis del nuevo Reglamento de la Administración Publica Municipal  para detectar  y reflejar los objetivos y funciones de cada una de las Secretarias y sus respectivas dependencias.</t>
  </si>
  <si>
    <t>Se efectuó el análisis y diagnóstico tomando como base el nuevo organigrama de la nueva administración y se propusieron adecuaciónes con respecto a  la operatividad que pudiera visualizar algun conflicto con las funciones y desempeño de algunas dependencias, con la finalidad de tomar las medidas correctivas y se optimicen para un mejor desempeño y actualizar en los manuales correspondientes.</t>
  </si>
  <si>
    <t>Durante este trimestre se trabajó en la planeación del programa buscando apoyar a la comunidad artística  y  por consecuencia a las colonias del municipio, buscamos llegar a artistas de todas las disciplinas para con ellos ofrecer una programación cultural versátil, obteniendo un mejor impacto entre la población de San Pedro Tlaquepaque, con la que rescataremos los valores y tradiciones del municipio.</t>
  </si>
  <si>
    <t>El programa de Cultura por la Paz tiene como finalidad llevar la cultura a las comunidades que no  cuentan con infraestructura cultural, atendiendo a los ciudadanos que carecen de los medios para acceder a la cultura, por lo cual se diseñó una propuesta en beneficio las colonias vulnerables  del municipio y aquellas que son susceptibles de atención, iniciamos este trimestre, llevando, talleres artísticos, actividades de fomento a la lectura y cine al aire libre, hasta el momento se visitaron 8 colonias como: Tateposco, Toluquilla, Las Juntas, El Tapatío, Buenos Aires, La Ladrillera, Lomas del Tepeyac y Santa Cruz,  llegando a 1,160 beneficiarios de los cuales, el 80% son menores de edad.</t>
  </si>
  <si>
    <t>Durante este trimestre se planteó un calendario de exposiciones y festivales a desarrollarse durante este año en beneficio de la población.</t>
  </si>
  <si>
    <t>Con la finalidad de enseñar un oficio a los asistentes, el cual pueda contribuir a su economía, en este trimestre iniciamos con el taller de creación de paletas de bombón con el que atendimos a 25 personas de la colonia el tapatío.</t>
  </si>
  <si>
    <t>Este periodo trabajamos en un plan para mostrar el patrimonio cultural a niñas, niños y adolescentes del municipio, por lo que realizamos la selección de talleres a impartir así como el listado de escuelas de las colonias.</t>
  </si>
  <si>
    <t>Durante este primer trimestre se le dió la atención a 16 empresas las cuales consultaron la bolsa de empleo para poder cubrir sus vacantes</t>
  </si>
  <si>
    <t>En este primer reporte no se encuntra con información ya que aún no se cuenta con los recursos económicos para despegar con dicho proyecto.</t>
  </si>
  <si>
    <t>Se atendió un total de 65 personas buscadoras de empleo, y fueron vinculardos a un empleo formal, a través de la atención en la oficiona , y de los módulos de promoción en Colonias y Delegaciones, Feria de empleo.</t>
  </si>
  <si>
    <t>se llevó a cabo el CURSO-TALLER de Económica Social y Solidaria fue impartido por Expositores profesionales de ITESO con la asistencia de 61 invitado de las siguientes instituciones: Universidad Azteca, CECyTEJ, Universidad de Guadalajara, UNIVER, Casa del Artesano y Público en General., se impartió el curso “Cooperativas de Servicio y Producción” con la asistencia de 10 ciudadanos de ellos fueron 08 emprendedores y 2 empresarios, se impartió el curso “IMPI Registro de Marca y Exportación” participando 6       emprendedores y 2 empresarios.</t>
  </si>
  <si>
    <t>En este primer reporte no se encuntra con información ya que aún no se cuenta con los recursos económicospara despegar con dicho proyecto.</t>
  </si>
  <si>
    <t>DURANTE ESTE TRIMESTRE SE LOGRO LLEGAR A 8 JARDINES DE NIÑOS Y 1 PRIMARIA DONDE LOGRAMOS CAPACITAR A 1,924 PERSONAS CON CHARLAS AMBIENTALES ,ECO CINE O TEATRINO ASI COMO LOS TALLERES DE MANUALIDADES RECICLANDO 120 KG DE PET REALIZANDO PEQUE HUERTOS Y FLORES DE PET CON ESTAS ACTIVIDADES TAMBIEN SE INCULCO LA CULTURA DE CREAR HUERTOS URBANOS.</t>
  </si>
  <si>
    <t xml:space="preserve">SE LOGRO VISITAR DIFERENTES DEPENDENCIAS DONDE PUDIMOS OBTENER UN APROXIMADO DE 300Kg DE PAPEL </t>
  </si>
  <si>
    <t>SE PLANTARON 17 ARBOLES DE DIFERENTESESPECIES ASI COMO LA DISTRIBUCION DE MAS DE 600 PAQUETES DE SEMILLAS DE DIFERENTES TIPOS COMO CHILE,CEBOLLA,MANZANILLA, OREGANO,COL ETC DANDOLE LA OPORTUNIDAD DE CREAR  200 HUERTOS FAMILIARES</t>
  </si>
  <si>
    <t xml:space="preserve">Se aperturaron 38 nuevas cuentas que aportaran economicamente a las arcas del ayuntamiento de San pedro tlaquepaque, las cuales son: 5 amaneceres, 1 fracc. Ojo de agua, 23 geovillas los olivos, 1 las liebres, 5 lopez cotilla, 1 san sebastianito, 1 santa maria tequepexpan y 1 toluquilla.   </t>
  </si>
  <si>
    <t xml:space="preserve">No se obtuvo el presupuesto en este trimestre, por tal motivo no se realizo ningun avance del programa, pero al inicio del año 2025 seguiremos solicitando para la ejecución de este.        </t>
  </si>
  <si>
    <t xml:space="preserve">Se antendieron 388 reportes ciudadanos, 29,136 tomas de lecturas de medidores, 3,726 marco de inpedimentos en hoja de lectura, 29,526 revisión y aplicación de adeudos de cuentas en regimen de servicio medido, 28,858 capturas de lecturas de medidor de agua, 22,082 impresiones de recibos, 21,685 entrega de recibos en las colonias que menciono: Arroyo   Seco, Barrio De San Miguel, El Real, Valles Del  Sur l Y ll, Lomas Del Real, Prado De Santa María, Loma Verde, Villas De Santa María Y Las Brisas, Misión De San  Francisco, Pintores Españoles, España, Loreto, Adamas, Los Naranjos, Fracc. Ojo De Agua, Quinta Nova, Infonavit Santa Anita, El Mirador Juan Arias, La Candelaria , La Calidad, Las Varitas, Ponciano Arriaga, Residencial Santa Anita, Villas De Santa Anita, Santa Anita, El Sereno, Aurea Residencial, La Nopalera, Calerilla,  paseo del lago, ojo de agua, juan de la barrera y la ladrillera,  Toluquilla, Prados de Toluquilla Y Providencia Toluquilla, San Sebastianito, Fracc. Geovillas Los Olivos, Residencial San Sebastianito, Indígena de San Sebastianito,  Riveras de San Sebastianito, Olivos II,  La Cartonera, fracc. Mision de San Francisco, Lopez Cotilla, las  liebres en zonas  altas y Portillo Blanco.                                                                                                                                                                                                                                                                                                                                                                                                                          </t>
  </si>
  <si>
    <t>En base a los reportes ciudadanos se antendieron 436,  se realizaron 353 sondeos, fugas de agua, instalación de medidores y tomas de agua, 83 descargas, desazolve de registro y sondeos sanitarios, esto se realizo en las siguientes delegaciones y colonias que se mencionan: DELEGACION DE SANTA MARIA TEQUEPEXPAN: Arroyo   Seco, Barrio De San Miguel, El Real, Valles Del  Sur l Y ll, Lomas Del Real, Prado De Santa María, Delegación De Santa María Tequepexpan, Loma Verde, Villas De Santa María Y Las Brisas, DELEGACION DE SANTA ANITA: Misión De San  Francisco, Pintores Españoles, España, Loreto, Adamas, Los Naranjos, Fracc. Ojo De Agua, Quinta Nova, Infonavit Santa Anita, El Mirador Juan Arias, La Candelaria , La Calidad, Las Varitas, Ponciano Arriaga, Residencial Santa Anita, Villas De Santa Anita, Santa Anita, El Sereno, Aurea Residencial, La Nopalera, DELEGACION CALERILLA: Calerilla, DELEGACION LAS PINTAS DE ABAJO: paseo del lago, ojo de agua, juan de la barrera y la ladrillera, DELEGACION DE TOLUQUILLA: Toluquilla, Prados de Toluquilla Y Providencia Toluquilla, DELEGACION DE SAN SEBASTIANITO: San Sebastianito, Fracc. Geovillas Los Olivos, Residencial San Sebastianito, Indígena de San Sebastianito,  Riveras de San Sebastianito, Olivos II,  La Cartonera, las  liebres en zonas  altas y La Portillo Blanco.</t>
  </si>
  <si>
    <t xml:space="preserve">Se dio el servicio de 3,957  viajes de entrega de agua potable en pipa a las siguientes colonias EL SAUZ,  EL TAPATIO, SAN JUAN, EL ZALATE, BOSQUES DEL CLUB, EX HACIENDA DEL CUATRO, LA GIGANTERA (EL TAJO),  FRANCISCO I MADERO,  EL TEMPIZQUE, HACIENDA DE VIDRIO, LA ARENA,  LOS PUESTOS,  PORTILLO BLANCO, LA CALERILLA, SOLIDARIDAD, LOMAS DEL 4  Y SENTIMIENTOS DE LA NACIÓN. dio apoyo en los  EDIFICIOS PUBLICOS Y COLONIAS DEL SIAPAR POR FALTA DE AGUA: EL ALAMO (TEXTILES),  LOS MESEROS (JUZGADOS), CABECERA MUNICIPAL (MERCADO JUAREZ, CEMENTERIO, CABAÑAS, ARTESANOS, CENTRO CULTURAL EL REFUGIO, INSTITUTO DE LA JUVENTUD, REGULARIZACIÓN DE PREDIOS  Y BAÑOS DEL PARIAN), SAN ALFONSO (SUTAJ), SAN ALFONSO, ALFREDO BARBA, LAS POMAS, LAS VARITAS, LA SOLEDAD (CENTRO DE SALUD), LOS OLIVOS, LAS BARITAS,  LAS LIEBRES, SAN MARTIN ABAJO, OJO DE AGUA, LOS MESEROS (REGISTRO CIVIL), BUENOS AIRES (COMEDOR COMUNITARIO), BUENOS AIRES (TEMPLO 12 APOSTOLES), LAS JUNTAS (DELEGACIÓN), TOLUQUILLA, FRACCIONAMIENTO ARBOLEDAS, EL ROSARIO (POLITICAS PUBLICAS), CEMENTERIOS DE TOLUQUILLA Y SAN SEBASTIANITO Y EN EL INCENDIO DE LA CENTRAL NUEVA, Beneficiando a 25,164 Niñas y Niños, 18,873 Mujeres y hombres Adultos y 12,582 Mujeres y Hombres  Adultos Mayores, con un Consumo de 39´570,000 litros de Agua Potable.                                                                                                                                       </t>
  </si>
  <si>
    <t xml:space="preserve">No se obtuvo el presupuesto en este trimestre por tal motivo no se realizo ningun avance del programa, pero al inicio del año 2025 seguiremos solicitando para la ejecución de este.   </t>
  </si>
  <si>
    <t xml:space="preserve">En este trimestre no se realizaron supervisiones, ya que no llegaron tramites para factibilidades </t>
  </si>
  <si>
    <t xml:space="preserve">No se obtuvo el presupuesto en este trimestre, por tal motivo no se realizo ningun avance del programa, pero al inicio del año 2025 seguiremos solicitando para la ejecución de este.                                                                                                                                    </t>
  </si>
  <si>
    <t>Se realizaron 5,363 monitoreos de Cloro residual, se suministraron y consumieron 14,166 Kilogramos de cloro a los pozos:  1 SANTA ANITA (5 DE MAYO Nº 357 Y MATAMOROS), 3 SANTA ANITA (C. 5 DE MAYO Nº 537 Y SAN FRANCISCO), 4 SANTA ANITA (RAMON CORONA Y CAMINO REAL A COLIMA), 5 LA CALERILLA (MIGUEL ALEMAN Y ALLENDE), 6 ARROYO SECO (CAMINO REAL  A COLIMA Y ARROYO DEL SUR), 7 STA MARIA TEQUEPEXPAN (ZARAGOZA Y ARENAL), 8 STA MARIA TEQUEPEXPAN (RAMON CORONA Y ARENAL), 9 PRADOS STA MARIA (C. LOS PINOS Y SAUCES), 10 SAN SEBASTIANITO (MORELOS Y PERIFERICO SUR), 11 TOLUQUILLA (GONZALEZ GALLO Y  ANTONIO BRAVO), 13 LA LADRILLERA (LOS ARCOS Y FCO VILLA), 14 M. LOPEZ COTILLA  (RAMON MARTINEZ E HIDALGO), 15 JUAN DE LA BARRERA (SANTIAGO XICOTENCATL Y CHURUBUSCO), 17 LAS LIEBRES (MIGUEL HIDALGO Y AMADO NERVO), 18 HDAS LA CANDELARIA (VGEN. DE LA CANDELARIA Y VGEN. DE ZAPOPAN), 20 LOS OLIVOS (BOSQUE DE LA PRIMAVERA Y CDA FRESNOS), 21 MISION DE SAN FRANCISCO (CIRC. STA CLARA NTE. Y RAMON MARISCAL), 23 LORETO (AV. MAGALLANES Y AV. LORETO), 24 CENTRO SUR (INDEPENDENCIA Y COMONFORT), 25 PRIVADA LOS OLIVOS PROL. 8 DE JULIO Y ARROYO SECO, 26 EL SERENO (CAMINO REAL DE COLIMA Y BLV. PROL. MARIANO OTERO), 27 AMANECERES PROL. 8 DE JULIO Y ARROYO SECO, 28 SANTIBAÑEZ (LUCIO CABAÑAS Y FRANCISCO VILLA),  beneficiandose a estas delegaciones y colonias las cuales se mencionan: DELEGACION DE SANTA MARIA TEQUEPEXPAN: Arroyo   Seco, Barrio De San Miguel, El Real, Valles Del  Sur l Y ll, Lomas Del Real, Prado De Santa María, Delegación De Santa María Tequepexpan, Loma Verde, Villas De Santa María Y Las Brisas, DELEGACION DE SANTA ANITA: Misión De San  Francisco, Pintores Españoles, España, Loreto, Adamas, Los Naranjos, Fracc. Ojo De Agua, Quinta Nova, Infonavit Santa Anita, El Mirador Juan Arias, La Candelaria , La Calidad, Las Varitas, Ponciano Arriaga, Residencial Santa Anita, Villas De Santa Anita, Santa Anita, El Sereno, Aurea Residencial, La Nopalera, DELEGACION CALERILLA: Calerilla, DELEGACION LAS PINTAS DE ABAJO: paseo del lago, ojo de agua, juan de la barrera y la ladrillera, DELEGACION DE TOLUQUILLA: Toluquilla, Prados de Toluquilla Y Providencia Toluquilla, DELEGACION DE SAN SEBASTIANITO: San Sebastianito, Fracc. Geovillas Los Olivos, Residencial San Sebastianito, Indígena de San Sebastianito,  Riveras de San Sebastianito, Olivos II,  La Cartonera, las  liebres en zonas  altas y La Portillo Blanco. con un volumen de extracción de 1´312,234m3 y en alguno de estos pozos se les realizo limpieza en general y pintura en la infraestructura.</t>
  </si>
  <si>
    <t>En este trimestre se realizaron 589 operativos de limpieza por las calles y avenidas principales de diversas colonias de nuestro municipio, en las cuales se encuentran la Av. Lazaro Cardenas hasta Carr. a Chapala a fuera de la Expo Ganadera, Desviacion de Cantarito y Tonala hacia la Central Nueva por Carr. a Zapotlanejo, Calle Hidalgo, Zaragoza, Tonala, Leandro Valle y 16 de Septiembre en Zona Centro de Tlaquepaque, en Av. 8 de Julio de Periferico hasta Cuyucuata, Puentes peatonales de Tateposco, calle Santa Rosalia y Patria hasta carretera a Zapotlanejo, Av. Niños Heroes desde Glorieta del Alamo a Cementerio Municipal, Plaza San Pedrito ubicada en Poza Rica, Tlacotalpan, Central Nueva por carretera a Zapotlanejo hasta Atzcapozalco, Parque del Fraccionamiento Altos Sur, Av. Lázaro Cardenas desde la colonia Hacienda de Vidrio hasta Revolución, Parque lineal glorieta y Av. Patria de Loma Bonita, paradas del camión del Fracc. Revolución y Parques Colón, Lavado del Centro Histórico, Av. Delicias desde Av. Niños Heroes hasta Río Seco, Clínica 39 del IMSS, Poligono de las Preparatorias 6 de Miravalle, Regional de Santa Anita y Preparatoria 16 de San Martin de las Flores (Sendero Seguro);  asi como poda. Dichos operativos estan conformados por un equipo de 4 personas</t>
  </si>
  <si>
    <t xml:space="preserve">optimizamos la eficacia y eficiencia en la gestión de la recolección de residuos en las 319 colonias de nuestro municipio, con 67 rutas de recolección de residuos sólidos mediante la implementación de mejores prácticas organizativas que involucran tanto área administrativa y como operativa, </t>
  </si>
  <si>
    <t xml:space="preserve">No se ha realizado la capacitación para el personal ya que se encuentran en operativos todo el tiempo. </t>
  </si>
  <si>
    <t>Recibimos 1203 reportes, de los cuales 1162 fueron resueltos en un periodo no mayor a 24 hrs., de los cuales únicamente no se resolvieron 41 que solicitaron fumigación ya que  por el momento no se contaba con veneno para fumigar</t>
  </si>
  <si>
    <t>Realizamos 51 fumigaciones en escuelas, parques y calles de nuestro municipio, reduciendo la poblacion de plagas y fauna dañina en zonas reportadas por los ciudadanos</t>
  </si>
  <si>
    <t xml:space="preserve">Se realizaron 5 campañas de vacunacion contra la rabia, y 1 de esterilizacion  en las colonias del municipio de San Pedro Tlaquepaque </t>
  </si>
  <si>
    <t>La Dirección Administrativa durante el trimestre comprendido del 1 de octubre al 31 de diciembre del 2024, se cumplió con las 6 etapas establecidas para el seguimiento y conclusión de solicitudes realizadas a esta Dirección Administrativa donde se realizaron las siguientes actividades. La Jefatura de Recursos Humanos Durante el trimestre comprendido del 1 de octubre al 31 de diciembre del 2024 La Jefatura de Recursos Humanos de esta Secretaria de Seguridad y Protección Ciudadana de San Pedro Tlaquepaque realizo las actividades de Pre nómina, El pago de Nómina de las Quincenas correspondientes a los de julio, agosto y septiembre, así como los pagos de apoyo metropolitano, pagos de servicio y actividades extraordinarias correspondiente. Coordina él envió de periodos vacacionales en el caso de personal operativo en el periodo que corresponda, asistir al personal de incapacidad con el apoyo para realizar el traslado de su nómina o la recepción de incapacidades en su domicilio para realizar el trámite correspondiente, realizar la labor de levantamiento de incidencias cada quincena, llevar el control del personal realizando roles de personal de intendencia para cubrir todas nuestras áreas y realizar las labores de limpieza y saneamiento de las áreas, también realiza los informes que periodo a periodo se le envían al secretariado de seguridad pública del estado de Jalisco, así como la coordinación con la dirección Operativa para la constante capacitación del personal operativo. Área de Vehículos.  Los servicios atendidos durante el trimestre del 1 de octubre al 31 de diciembre del 2024 fueron un total de 483 Servicio Preventivos y reparaciones en general.  Área de Patrimonio. Durante el trimestre comprendido del 1 de octubre al 31 de diciembre del 2024, esta área realizo las siguientes acciones: Se realizaron la recolección de muebles en sector IV, UVI, Sector V por concepto de baja, así como del área de cabina, se realizaron los diversos traspasos de muebles entre las direcciones y jefaturas pertenecientes a la Secretaria, se realizaron los nuevos resguardos vehiculares del padrón vehicular de esta secretaria Mantenimiento. Dentro del trimestre correspondiente del 1 de octubre al 31 de diciembre del 2024 fueron las siguientes:Octubre: Se reparó portón eléctrico del sector 2, Se reparó fuga de agua en el sector 3 cambiando tubería y llaves de paso, se le dio mantenimiento a 10 aires acondicionados en el área administrativa, Dirección operativa y Jurídica.Noviembre:  Se verificaron los módulos itinerantes y se reubico un módulo en la central camionera cambiando instalaciones eléctricas dándole mantenimiento a los mismos.Diciembre: Se cambiaron luminarias en parques de la victoria en el área UCIP, Se cambió instalación eléctrica y luminarias en las instalaciones de la UVI en san Pedrito, Se hizo la instalación eléctrica de los Aires acondicionados del Área Administrativa, Área Jurídica y Dirección operativa.</t>
  </si>
  <si>
    <t xml:space="preserve"> Se realizó la captura de la asignación de armas en base de datos, se acudió a la Secretaria del Estado al área de Control de Armamento y equipo operativo a realizar captura e impresión de 717 Credenciales de Portación de Arma de fuego para posteriormente realizar la entrega de las mismas en el Edificio Central de esta Secretaría.</t>
  </si>
  <si>
    <t>Se dio mantenimiento preventivo a 150 armas, mediante limpieza y lubricación, para su correcto funcionamiento, así como la visita a las armerías de los sectores y agrupamientos, para una supervisión constante, logrando así tener un mejor control del equipo armamentístico de la Secretaría.</t>
  </si>
  <si>
    <t>Se realizó análisis de la incidencia delictiva del municipio, basado en la información obtenida  del concentrado de carpetas de investigación que presenta el Gobierno del Estado de Jalisco a través del Instituto de Información Estadística y Geográfica IIEG, cuyos datos apoyaron a la implementación de acciones en materia de seguridad ciudadana.</t>
  </si>
  <si>
    <t xml:space="preserve"> n este trimestre no se realizaron acciones correspondientes a esta política local. Cabe destacar que se ha iniciado con la actualización de datos del documento que contiene el diagnostico, los objetivos y metodología de la política transversal de Reconstrucción del Tejido Social, en lo que transcurre el proceso municipal de planeación 2024 – 2025 para posteriormente iniciar el análisis y etapa de preparación y aplicación de acciones en las 30 colonias prioritarias.</t>
  </si>
  <si>
    <t>Durante el primer trimestre del periodo de gestión gubernamental, se identificaron las dependencias que pueden contribuir a la implementación de la política pública de sendero seguro; en este contexto, en el mes de noviembre del 2024, se realizó la presentación de ésta política a las personas titulares de las 16 dependencias, así como la designación de personas enlaces para la recepción y atención de los reportes recibidos por parte de los centros educativos que se encuentran en los polígonos, con el objetivo de lograr una adecuada coordinación para la ejecución de acciones .Asimismo, en el mes de diciembre se sostuvo reunión con personal directivo de los CECyTEJ´S La Duraznera, San Pedro y Santa Anita, con la finalidad de continuar con el trabajo colaborativo realizado a través de la política pública de Sendero Seguro, recibiendo diversas peticiones para la atención de problemáticas registradas en estos tres centros de educación media superior.</t>
  </si>
  <si>
    <t>Se realizaron  3 reuniones con el titular de COMUDE el Mtro.  David Ruvalcaba Carrillo a fin de consolidar lineamientos para la carrera atletica, bajo los criterios de la Asociacion Deportiva de Atletismo definiendo fecha para el dia  Domingo 24 de agosto  para la incorporación al calendario de eventos de dicha asociación,  verificando la disponibilidad de la misma a efecto de que no se cruzara con otra carrera de mayor afluencia; asi mismo se definio el lugar en la cual se llevara acabo en consecusion de los criterios establecidos por  ser la primera carrera que sera realizada por esta Subdirección estableciendose en un lugar cerrado, por lo que sera efectuada en el  Bosque Urbano Tlaquepaque.</t>
  </si>
  <si>
    <t>En este trimestre se realizaron 2 reuniones con el director de Educación el Mtro. Julio Ornelas Camacho con el propósito de definir las escuelas secundarias con mayor necesidad en problematicas sociales, a fin de seleccionar las 8 secundarias que seran participantes en dicho programa. Asi mismo se refirio que se encontraban en proceso de la realización de un diagnóstico de todas las escuelas  primarias y secundarias, por lo que a partir de enero ya se tendran definidas las escuelas de acuerdo a los resultados arrojados del diagnóstico.</t>
  </si>
  <si>
    <t>Durante este trimestre se atendieron un total de 18 personas de las cuales 2 de ellos son elementos operativos, 4 familiares de operativos y 12 de familiares de administrativos; refiriendo que de dichas atenciones se implementaron 100 sesiones terapeuticas.  NOTA: ES IMPORTANTE REFERIR QUE ESTE SERVICIO TRABAJA CON POBLACION FLOTANTE POR LO QUE SE DEPENDERA DE LA DEMANDA A ESTE SERVICIO.</t>
  </si>
  <si>
    <t>Durante este trimestre se atendio un total de 9 personas  (4 mujeres y 5 hombres)  desprendiendose los siguientes servicios: visitas domiciliarias para recoger incapacidades,  entrega de nominas a domicilio en estado de incapacidad, visitas domiciliares para entrega de tarjeta de nomina a personal de incapacidad, visita domiciliaria para recoger documentación para el tramite de los examenes para el Centro de Control y Confianza, entrega de formatos para el nuevo modelo de llenado de incapacidades y un acompañamiento  a servicios medicos municipales  para la atención de una lumbalgia de un operativo. NOTA: ES IMPORTANTE REFERIR QUE ESTE SERVICIO TRABAJA CON POBLACION FLOTANTE POR LO QUE DEPENDERA DE LA DEMANDA A ESTE  SERVICIO. (CABE MENCIONAR QUE CON FECHA DEL 6 DE ENERO SE INFORMA A LAURA PEREZ PARA CAMBIAR LA META DE ESTE INDICADOR ESTABLECIENDO LA META DE 54 PERSONAS ATENDIDAS)</t>
  </si>
  <si>
    <t>Durante este trimestre se atendió un total de 11 personas de las cuales 1 de ellos corresponde a un adolescente en conflicto con la ley por riña,  4 menores en depósito  fueron  trasladados al area de PPNNA al Municipio del Salto y de Zapopan; 6 adolescentes  fueronde entregados a familiares por haberse escapado de sus hogares quienes se encontraban en resguardo en esta subdirección . De dichas acciones se desprendieron llamadas telefonicas a las diversas procuradurias, acompañamientos en traslados, llamadas telefonicas a  familiares de las personas en depósito. ( Asi mismo se asistieron a 2 adultos mayoes  por encontrarse extraviados localizando a familiares, estas atenciones no entran en el indicador sin embargo son atenciones realizadas) NOTA: ES IMPORTANTE REFERIR QUE ESTE SERVICIO TRABAJA CON POBLACION FLOTANTE POR LO QUE SE DEPENDE DE LA DEMANDA DE LOS SERVICIOS DERIVADOS.</t>
  </si>
  <si>
    <t xml:space="preserve">Octubre-diciembre:  En este trimestre el area de atención psicologica del CANNAT atendio un total de 35 personas que recibieron proceso terapeutico, asi mismo se brindaron 311 orientaciones psicologicas a adolescentes y padres de familia de los siguientes planteles educativos: Escuela primaria Octavio Paz, Primaria Urbana No. 1093 y la Secundaria 93. </t>
  </si>
  <si>
    <t>Durante este trimestre se atendió un total de 7,424 personas disgregadas de la siguiente manera:  3,320 niños y niñas, 2,733 adolescentes y adultos 1,371; impartiendose un total de 214 seiones en planteles educativos y  42 en comunidad abierta. Implementandose los programas preventivos consecuentes: Botellita de Jerez, Fortaleciendo a nuestras mujeres, Me conozco, me cuido y me protejo, Padres preventivos padres responsables, Prevención en red sin violencia, Querer es poder, Medidas de auto protección (Teatro guiñol); asimismo se implementaron sesiones informativas orientadas a robo a camion repartidor, secuestro  express y sesiones informativas de todos los programas preventivos. Dichas sesiones se implementaron en los planteles educativos siguientes: jardines de niños Manuel Lopez Cotilla, Luis Donaldo Colosio, Escuelas primarias Adolfo Lopez Mateos, Alfredo Ramos Plascencia, Isidro Castillo, Jesus Reyes Heroles, Octavio Paz, Revolución Agraria, Urbana No. 1,098, Urbana No. 115; consecutivamente se abordo la escuela secundaria General No. 141 y el COBAEJ de la colonia Alvaro Obregon.  Dentro de las colonias trabajadas se encuentran: Alfredo Barba, Alvaro Obregon, Artesanos, Balcones de Santa Maria, Brisas de Chapala, Camichines, Cerro del gato, El Mante, El Tapatio, El vergel, El Zalate, Emiliano Zapata, Exhaciendas del Cuatro, Farccionamiento Villa Fontana, Fraccionamiento Misión San Francisco, Fraccionamiento Revolución, Guadalupe Ejidal, Hacienda Real, Infonavit Revolución, Juan de la Barrera, La Capacha, Las Juntitas, Las Liebres, Linda Vista, Lomas de San Miguel, Lomas de Tlaquepaque, Lomas del Tapatio, los Meseros, Los Puestos, Ojo de Agua, Parques Colon, Paseos del Prado, Potrero del Sauz, San Juan, San Sebastianito, Toluquilla, Verde Valle, Villas del Tapatío, Zona Centro, Las Huertas, Rancho los Camichines, San Martin de las Flores, Hacienda San Jose y Parque San Pedro.</t>
  </si>
  <si>
    <t>El 14 de noviembre asistimos a la escuela secundaria Secundaria Técnica #120 en la Colonia Lomas de Tlaquepaque, en la que trabajamos con actividades de concientización en el tema de las adicciones con los jóvenes estudiantes, así mismo se les brindo información preventiva sobre el consumo y abuso de sustancias y se invitó a los jóvenes a conocer los riesgos en las adicciones. Se atendieron aproximadamente 180 estudiantes.  Asistimos a la Semana de la Cultura de la preparatoria 16, donde platicamos con los jóvenes y les dimos a conocer los estragos del consumo de sustancias adictivas, el como afecta sus sentidos y poco a poco su salud física en general. Tuvimos a bien atender a 200 alumnos.  El día 15 noviembre asistimos a la Feria de la Salud de Escuela Secundaria No. 32 Libertador Miguel Hidalgo t/m y t/v, donde tuvimos a bien participar en el “Evento Vive Sin Drogas 2024”. Trabajamos con actividades lúdicas, donde invitamos al joven a conocer los riesgos en que incurren si llegarán a consumir cualquier sustancia psicoadictiva</t>
  </si>
  <si>
    <t xml:space="preserve">En el mes de noviembre  en el Comucat atendimos semanalmente por medio de la terapia breve y/o el tratamiento de recaídas en el consumo.  5 pacientes masculinos adultos; 6 adolescentes (  3 mujeres y 3 hombres) y 3 mujeres adultas.Se ha brindado orientación a 7 personas (4 hombres y 3 mujeres), que tienen algún integrante familiar con alguna Adicción, se les proporciona información sobre derivaciones a centros y o se les brinda atención psicológica. Cabe mencionar que han derivado 3 personas a Establecimientos especializado en adicciones, tratamiento por 3 meses. En el CEntro de Integración y atención en Adicciones ( CEINAA ) se han atendido a 11 pacientes. </t>
  </si>
  <si>
    <t xml:space="preserve">Durante este primer trimestre tuvimos a bien visitar la preparatoria 16 de la udg ubicada en San Martín de las Flores, donde establecimos la estrategia de trabajar en conjunto para poder brindar servicios de terapia breve en temas de depresión y ansiedad, además de la detección en el consumo de sustancia psicoadictivas en el alumnado. De igual modo hicimos la vinculación para que el COMUCAT cuente con un espacio especifico para la atención de terapia breve. Cabe resaltar que a 100 días de este gobierno, ya contamos con un espaciomás para COMUCAT. </t>
  </si>
  <si>
    <t>Nos reunimos con 17 Establecimientos Especializados en Adicciones, instalados en nuestro municipio el día 20 de diciembre, con el fin de establecer vinculación y organización para crear alianza, creando acuerdos, para trabajar en la prevención y atención de las adicciones y la salud mental, en beneficio de nuestra población Tlaquepaquense. ( SOLO DATO INFORMATIVO  Con esta reunión creamos la vínculación con varios centros y será hasta el segundo trimestre del año de gestión 2024-2025 donde iniciamos con capacitaciones; mismas que registraran el avance que  se vaya generando y así, los datos que sumen a la red de apoyo a la que nos referimos en esa propuesta de PBR )</t>
  </si>
  <si>
    <t>Se realizó un convenio con Casa Calera, que atiende a mujeres con situaciones de vulnerabilidad enfocadas en las adicciones o temas conductuales. Se asistió a una reunión de trabajo en la Comisaría de Seguridad Municipal de Tlaquepaque sobre el Programa Sendero Seguro, que buscaba garantizar la seguridad de las escuelas y sus estudiantes. Se llevó a cabo de manera interinstitucional la colaboración del Instituto en jornadas de salud junto a otras dependencias y OPDs, en las que se buscaba tener mayor cercanía con la ciudadanía. De igual manera, se asistió a la Comisaría de Seguridad de Tlaquepaque referente a la Mesa de Construcción de Paz y Seguridad, en la que se buscó unir esfuerzos de coordinación entre los tres niveles de gobierno para la lucha contra la violencia y la impunidad. Finalmente, se realizó un foro con la temática "Retos y Oportunidades en la Defensa de Derechos Humanos de Mujeres Víctimas de Violencia" con invitadas especialistas en dicho tema. Siendo 5 actividades con las que culminamos dichas actividades.</t>
  </si>
  <si>
    <t>Se analizó y trabajo  en actualizaciones sobre el Reglamento Interno del propio Instituto para integrar la perspectiva de género, se atendio la petición por parte de reglamentación para su pronta actualización.</t>
  </si>
  <si>
    <t>Se realizaron 5 formatos de invitaciones y oficios que incluyeron la perspectiva de género con lenguaje incluyente.</t>
  </si>
  <si>
    <t>Se realizaron diversos eventos sobre la temática de la perspectiva de género, así como sobre la eliminación de la violencia hacia las mujeres, en los que se obtuvo un alcance de 203 mujeres beneficiadas.</t>
  </si>
  <si>
    <t>Se realizaron 5 actividades para la promoción de la Igualdad de Género, entre ellas: acciones a traves de campañas de difusión a través de las diversas herramientas de comunicación interna del propio Instituto, como por ejemplo Facebook, Instagram y Twitter. Se tomaron en cuenta acciones en la comunidad, en donde el Instituto asistió a diversas delegaciones, como Santa Anita, Santa María Tequepexpan, Toluquilla, Loma Bonita, San Sebastianito, San Martín de las Flores y  San Pedrito.Se implementó, en apoyo a las mujeres víctimas de violencia que se atienden en el propio Instituto, el Programa de Ludoteca, en el que todas aquellas mujeres que lleguen solicitando atención y vengan con bebés o niños, también puedan tener un espacio digno con ambiente a cargo de personal especializado mientras se le brinda la atención a la madre. Se implementó la participación política de un grupo de mujeres activistas en uno de los eventos que realizó el Instituto, a modo de que intervinieran con una pinta de graffiti artístico conmemorando la eliminación de la violencia de género. Se llevó a cabo la colaboración en conjunto con grandes empresas importantes para consolidar la autonomía económica de las mujeres víctimas de violencia que atiende el Instituto, en donde se les ofrece una amplia bolsa de trabajo con las distintas empresas, como por ejemplo: Sello Rojo, LALA, Kellogg's y algunas franquicias de la cadena de gasolineras PEMEX.</t>
  </si>
  <si>
    <t>Con las 5 acciones de promoción de la Igualdad de Género realizadas en colaboración con empresas privadas y personal del propio Instituto, se logró impactar a 161 personas con el objetivo de ayudarlas y orientarlas en los temas de Igualdad Sustantiva.</t>
  </si>
  <si>
    <t>No se pudo desarrollar dicho evento conmemorativo ya que no correspondia con los periodos de este informe.</t>
  </si>
  <si>
    <t>Todas aquellas mujeres que se atendieron en nuestro Instituto buscando ayuda de asesoramiento legal y psicológico, las cuales fueron víctimas de algún tipo de violencia de género ocasionada por el género masculino, teniendo un total de 159 mujeres atendidas por el equipo especializado de primer contacto.</t>
  </si>
  <si>
    <t>Se realizaron 10 acciones de prevención de la violencia de género en las comunidades, por mencionar algunas de estas acciones:   caravanas de salud en las distintas delegaciones del municipio, en donde se brindó asesoramiento y orientación a mujeres sobre los lugares a los que debían acudir para recibir atención y seguimiento de su caso. En eventos como un cineforo, se proyectó una película llamada "Desde mi Cielo" que abordaba la violencia y la concientización de cómo la experimentan las mujeres. Se llevó a cabo un cambaceo en dichos eventos y caravanas, en donde se proporcionó publicidad sobre cómo prevenir la violencia y se ofrecieron números de contacto para que las mujeres puedan acudir en caso de estar viviendo algún tipo de violencia. También se realizaron talleres de prevención y concientización sobre la violencia de género. Además, se establecieron juntas de trabajo con la directora de UVI para fortalecer lazos colaborativos en beneficio de las mujeres, así como con la comisaria de seguridad de Tlaquepaque en conjunto con los tres niveles de gobierno. En estas juntas, se previó la prevención de delitos que atenten contra la integridad de las estudiantes, y se promovió la concientización sobre la eliminación de la violencia de género a través de la jornada del 25 de noviembre, en la que se desarrollaron temas para la prevención de violencias hacia las mujeres.</t>
  </si>
  <si>
    <t xml:space="preserve">No se obtuvieron actualizaciones de profesionalización ya que se estuvo llevando a cabo su planificación. </t>
  </si>
  <si>
    <t>Con todas las acciones realizadas por el Instituto para la prevención y atención de la violencia de género, divididas en otros campos relativos a los diversos Programas y Proyectos (PbR) con los que se cuenta, se logro llegar a 357 personas.</t>
  </si>
  <si>
    <t xml:space="preserve">Se dio inicio y conclusión al evento conmemorativo del 25N "Día de la Eliminación de la Violencia de Género" llamado " Huellas con Historia" contando con participación de activistas, mujeres de la comunidad de San Pedro Tlaquepaque,  regidores, directivos y perosnal de distintas dependencias y OPDs, teniendo un impacto de mas de 100 mujeres asistentes. </t>
  </si>
  <si>
    <t>Evaluacion  Anexo Cuantitativo</t>
  </si>
  <si>
    <t>Evaluacion  Anexo Cualitativo</t>
  </si>
  <si>
    <t>carrilloyessica791@gmail.com,  marius.doctus@gmail.com</t>
  </si>
  <si>
    <t>daniel.m.fotografo@outlook.com, marius.doctus@gmail.com</t>
  </si>
  <si>
    <t>Porcentaje de Artesanas y Artesanos que reciben un apoyo económico.</t>
  </si>
  <si>
    <t>tsaracelihernandez18@gmail.com, marius.doctus@gmail.com</t>
  </si>
  <si>
    <t xml:space="preserve">Número de tramites </t>
  </si>
  <si>
    <t xml:space="preserve">Porcentaje de etapas para la recuperación de locales comerciales en estado de abandono de los mercados de Las Juntas-  </t>
  </si>
  <si>
    <t xml:space="preserve">Porcentaje de etapas para la recuperación de locales comerciales en estado de abandono del mercado de San Martín de las Flores.  </t>
  </si>
  <si>
    <t xml:space="preserve">numero de acciones realizadas </t>
  </si>
  <si>
    <t>Porcentanje de personas atendidas en general y  vinculación empresarial</t>
  </si>
  <si>
    <t>Porcentaje de personas capacitadas en temas empresariales</t>
  </si>
  <si>
    <t>número de personas capacitadas en temas empresariales</t>
  </si>
  <si>
    <t>Porcentaje de empresas vinculadas</t>
  </si>
  <si>
    <t>empresarios atendidos/vinculados</t>
  </si>
  <si>
    <t>Porcentaje de Simulacro evaluados mediante el Programa de simulacros para evaluar la capacidad de respuesta de la población</t>
  </si>
  <si>
    <t>Porcentaje de la elaboracion de manuales que representen la actualidad de la estructura de las Secretarias</t>
  </si>
  <si>
    <t>Porcentaje de la elaboracion de manuales administrativos que representen la actualidad de la estructura de las Dependencias</t>
  </si>
  <si>
    <t>Porcentaje de alumnos elegidos en el proceso electoral</t>
  </si>
  <si>
    <t>número de alumnos elegidos en el proceso electoral</t>
  </si>
  <si>
    <t>Número de asociaciones religiosas atendidas</t>
  </si>
  <si>
    <t>EFICACIA</t>
  </si>
  <si>
    <t>Festival juventudes Tlaquepaque</t>
  </si>
  <si>
    <t>Narrativa de trimestre Enero-marzo: SE REALIZARON 9 DIFERENTES FOROS EN LAS ESCUELAS( PREPA 16, COBAEJ 5), EN AMBOS TURNOS Y DIRIJIDOS PARA PADRES Y ALUMNOS SEGUN LA CHARLA NECESARIA, ARROJANDO   UN TOTAL DE 1700 ASISTENTES POR  TODOS LOS FOROS</t>
  </si>
  <si>
    <t xml:space="preserve">Narrativa:Ene- Mzo. LLEVARON ACABO LAS MESAS DE TRABAJO CORRESPONDIENTES ;POSTERIORMENTE SE REALIZO UN CONVENIO CON UNA ASOCIACION CIVIL  "GRUPO CARBAGOD" PARA IMPARTIR UNA EXPOSICIÓN DE VACANTES DE TRABAJO DENTRO DEL MUNICIPIO. </t>
  </si>
  <si>
    <t>Narrativa Abril - Jun: SE LLEVO ACABO LA PRIMERA EDICION DE EXPOCHAMBA  TENIENDO SEDE EN LA PLAZA PUBLICA  DENOMINADA "LOS NIÑOS COLGANTES"</t>
  </si>
  <si>
    <t xml:space="preserve"> Narrativa de trimestre abril - junio. SE PRESENTARON DIVERSOS FOROS EN LAS ESCUELAS , SECUNDARIA JUSTO SIERRA N. 97 -  SECUNDARIA FRAY JUNIPERO SERRA COLONIA BUENOS AIRES - SECUNDARIA N. 65,  COLONIA LAS LIEBRES - SECUNDARIA N. 43,  COLONIA LA DURAZNERA - COBAEJ,  PLANTEL 08,  COLONIA SAN MARTIN DE LAS FLORES - SECUNDARISA LISI, COLONIA LAS LIEBRES - PREPARATORIA TLAQUEPAQUE, </t>
  </si>
  <si>
    <t xml:space="preserve">Narrativa de trimestre Ene- Mzo. SE REALIZARON CONVENIOS CON LAS PREPARATORIAS DE UDG EN TLAQUEPAQUE Y SE LLEVO A CABO UNA MESA DE TRABAJO (SEMS DE LA UDG) DONDE SE VIERON LOS LIJNEAMIENTOS DE ESTE EVENTO Y LAS FECHAS QUE SE PUEDAN REALIZAR EN LOS PLANTELES </t>
  </si>
  <si>
    <t>Narrativa de trimestre Ene- Mzo. Narrativa de trimestre SE CREARON LAS AGENDAS DE LAS CLASES CON (LA UDG Y  DELEGACIONES DEL MUNICIPIO) CON EL FIN DE DICTAMINAR FECHAS POSIBLES PARA AMBAS PARTES.</t>
  </si>
  <si>
    <t xml:space="preserve">Narrativa de trimestre Ene - Mzo. SE CONTACTO A LA PERSONA QUE NOS VA A CAPACITAR PARA PODER IMPARTIR LA CHARLA EN ESCUELAS SECUNDARIAS Y PREPARATORIAS DE SAN PEDRO TLAQUEPAQUE , PACTANDO QUE SEAN 25 CHARLAS EN 25 PLANTELES </t>
  </si>
  <si>
    <t>Narrativa de trimestre Ene- Mzo. SE LLEVARON A CABO LOS ACERCAMIENTOS CON DIFERENTES MARCAS ( COCA-COLA, COMEX Y LEONES NEGROS,)   PARA EL PATROCINIO DENTRO DEL EVENTO ,ESTO CON EL FIN DE  AYUDAR A PREMIAR A LAS JUVENTUDES DESTACADAS DEL MUNICIPIO.</t>
  </si>
  <si>
    <t>.</t>
  </si>
  <si>
    <t xml:space="preserve">Narrativa de trimestre Julio-sept:se concluyeron las ultimas tres etapas del cabildo juvenil (publicacion de la convocatoria,seleccion de las mejores propuestas y el dia  12 de agosto " en el  mes de la juventud",)contando con 100 iniciativas     </t>
  </si>
  <si>
    <t>Narrativa de trimestre Julio-sept: ya se llego a la meta en el trimestre pasado</t>
  </si>
  <si>
    <t>Narrativa de trimestre Julio-sept: 1.-       SE CUMPLIO LA META EN EL SEGUNDO TRIMESTRE</t>
  </si>
  <si>
    <t xml:space="preserve">Narrativa de trimestre Julio-sept: SE REALIZO LA GIRA DE REGISTRO  PARA ACCEDER A PODER REPRESENTAR A SU PLANTEL EN EL CONCURSO DE GRAFITI DEL TLAQUEFEST 2025 POR 10 DIFERENTES PLANTELES EDUCATIVOS DEL MUNICIPIO(PREPA 6,PREPA 22,PREPA TLAQUEPAQUE,PREPA SANTA ANITA, PREPA TOLUQUILLA,PREPA 16,COBAEJ N.8,CECITEJ,UNIVER,UPN) </t>
  </si>
  <si>
    <t>Narrativa de trimestre Julio-sept: SE DIO MANTENIMIENTO A LAS BARDAS DE PILA SECA , RIO SECO Y CALZADA LAZARO CARDENAS , CARRETERA LIBRE ZAPOTLANEJO Y TATEPOSCO,JUAN DE LA BARRERA Y PERIFERICO "ESTO CONTEMPLANDO QUE EN CASO DE PILA SECA SE CUENTA CON DOS BARDAS EN EL PUENTE A DESNIVEL  ESTE PROYECTO  FUE DENOMINADO "GRAFFITLAQ"</t>
  </si>
  <si>
    <t>Narrativa de trimestre Julio-sept: SE CONCLUYO EL TRIMESTRE PASADO ESPERANDO AL SIGUIENTE AÑO GESTION PARA LLEVARLO ACABO</t>
  </si>
  <si>
    <t>Narrativa de trimestre Julio-sept:SE REALIZARON CURSOS DE VERANO EN CONJUNTO CON LA ACADEMIA DE POLICAS CON EL MOTIVO DE ALEJAR A LOS MAS JOIVENES DE LAS DROGAS ESTE EVENTO TUVO UN AFORO DE 360 JUVENTUDES DE 14 A 18 AÑOS ; EN EL MES DE SEPTIRMBRE LOGRAMOS QUE 1100 JUVENTUDES ASISTIERAN A EL PATIO PRINCIPAL DEL REFUGIO DONDE SE LLEVO ACABO EL FORO DE PLATICAS PREVENTIVAS DEL SUICIDIO .</t>
  </si>
  <si>
    <t>Narrativa de trimestre Julio-sept: SE CULMNO EL PROYECTO EL TRIMESTRE PASADO</t>
  </si>
  <si>
    <t>Narrativa de trimestre Julio-sept: SE CULMINO EL PROYECTO EL TRIMESTRE PASADO</t>
  </si>
  <si>
    <t>Narrativa de trimestre Julio-sept: SE LLEVO A CABO EL EVENTO DENOMINADO TLAQUECAN CONTANDO CON UN AFORO DE 300 JUVENTUDES CON SUS MASCOTAS EN LA CUYAL SE LES DIO INFORMACION SOBRE EL CORRECTO CUIDADO DE SUS MASCOTAS .</t>
  </si>
  <si>
    <t>Narrativa de trimestre Julio-sept: SE DONARON 100 PAUETES DE JUGUETES Y COBIJAS PARA REALIZAR LA ENTREGA EN EL MES DE DICIEMBRE COMO LA EDICION PASADA</t>
  </si>
  <si>
    <t>Narrativa de trimestre Julio-sept:   SE REGISTRARON 22 JUVENTUDES EN ESTE TRIMESTRE PROVENIENTES DE UDG,CLEU,UNDL,UNIVER Y UPN</t>
  </si>
  <si>
    <t>Narrativa de trimestre Julio-sept:SE CULMINO EL PROYECTO CON LA GALA DEL PREMIO A LAS JUVENTUDES EN EL PATIO PRINCIPAL DEL REFUGIO CONTANDO CON 2200 JUVENTUDES PARTICIPANTES Y PREMIANDO A LOS 5 JOVENES MAS BRILLANTES</t>
  </si>
  <si>
    <t>Narrativa de trimestre Julio-sept: SE REALIZO UN MAPEO DE LAS POSIBLES SEDES PARA LAS SIGUIENTES CONFERENCIAS EN LA AGENDA 2025-2026</t>
  </si>
  <si>
    <t>Narrativa de trimestre Julio-sept:. SE CONCRETO UN CONVENIO CON LA FEU PARA PODER PARTICIPAR CON 20 DIFERENTES EMPRESAS Y ASI DAR EMPLEO A LAS JUVENTUDES DEL MUNICIPIO</t>
  </si>
  <si>
    <t>Narrativa de trimestre Julio-sept: SE LLEVO ACABO EN EL MES DE SEPTIEMBRE UN BAZAR CONTANDO CON UN AFORO DE 100 JUVENTUDES QUE EXPRESARON SU ARTE Y LO PUDIERON VENDER A LA CIUDADANIA CREANDO ASI UNA FUENTE DE INGRESOS Y AA SU VEZ UNA RED DE LIBRE EXPRESION DEL ARTE TLAQUEPAQUENSE</t>
  </si>
  <si>
    <t xml:space="preserve">Narrativa de trimestre julio-sept.  SE LLEVARON ACABO 3 FUNCIONES EN LAS SIGUIENTES COLONIAS ( SAN MARTIN DE LAS FLORES, TATEPOSCO, LOMAS DE TLAUEPAUE ) CONTANDO CON UN AFORO EN CADA UNA DE 100 JUVENTUDES </t>
  </si>
  <si>
    <t>Narrativa de trimestre Julio-sept: se concretaron 35 becas a juventudes del municipio  en total de los sigfuientes planteles educativos;1.- PREPA VIRTUAL  "IMPULSANDO A MEXICO". 2. " ENRIQUE DIAZ DE LEÓN" 3." UNIVERSIDAD CUO" 4." CLEU" .</t>
  </si>
  <si>
    <t>Narrativa de trimestre Enero-marzo: SE REALIZARON DIFERENTES CONVENIOS CON LAS SIGUIENTES INSTITUCIONES EDUCATIVAS, ( 6 BECAS,  CLEU Y 2 BECAS - CEJAL) EN LAS CUALES SE BENEFICIARON UN TOTAL DE 8 JUVENTUDES.</t>
  </si>
  <si>
    <r>
      <t xml:space="preserve">Narrativa de trimestre Abril-junio: </t>
    </r>
    <r>
      <rPr>
        <b/>
        <sz val="12"/>
        <rFont val="Arial"/>
        <family val="2"/>
      </rPr>
      <t xml:space="preserve"> SE REALIZARON ( 2 ) CONVENIOS CON LAS UNIIVERSIDADES " CENTRO UNIVERSITARIO DE OCCIDENTE A.C. ". Y CON   LA UNIVERSIDAD " ENRIQUE DIAZ DE LEÓN".    </t>
    </r>
    <r>
      <rPr>
        <b/>
        <sz val="12"/>
        <color rgb="FFFF0000"/>
        <rFont val="Arial"/>
        <family val="2"/>
      </rPr>
      <t xml:space="preserve"> </t>
    </r>
    <r>
      <rPr>
        <b/>
        <sz val="12"/>
        <rFont val="Arial"/>
        <family val="2"/>
      </rPr>
      <t xml:space="preserve">  ( 1 BECA DE UNIVERSIDAD DE ENRIQUE DIAZ DE LEON )                                                                                                                 </t>
    </r>
    <r>
      <rPr>
        <b/>
        <sz val="14"/>
        <rFont val="Arial"/>
        <family val="2"/>
      </rPr>
      <t xml:space="preserve">                                                                                                                                                                                                                                                                                                                                                                                                                                                                                                                                                                                                                                                                                                                                                                                                                                                                                                              </t>
    </r>
  </si>
  <si>
    <t>Narrativa de trimestre  enero -marzo. SE REALIZO LA CREACION DEL REGLAMENTO DE: (CUANTAS JUVENTUDES TIENEN QUE PARTICIPAR, LOS LINEAMIENTOS Y LOS TIPOS DE PROPUESTAS QUE SE PRESENTARAN EL MES DE AGOSTO ) PARA PARTICIPAR DENTRO DEL CABILDO JUVENIL.</t>
  </si>
  <si>
    <r>
      <t>Narrativa de trimestre Abril-junio:</t>
    </r>
    <r>
      <rPr>
        <b/>
        <sz val="12"/>
        <rFont val="Arial"/>
        <family val="2"/>
      </rPr>
      <t xml:space="preserve">                                                                                                                     </t>
    </r>
    <r>
      <rPr>
        <b/>
        <sz val="14"/>
        <rFont val="Arial"/>
        <family val="2"/>
      </rPr>
      <t xml:space="preserve">                                                                                                                                                                                                                                                                                                                                                                                                                                                                                                                                                                                                                                                                                                                                                                                                                                                                                                              </t>
    </r>
  </si>
  <si>
    <t>Narrativa de trimestre Enero-marzo: SE RELIZARON 7 DIFERENTES FUNCIONES EN DIFERENTES COLONIAS DEL MUNICIPIO, ( EN LA ESCUELA POLITECNICO ,EN LA DELEGACION SAN PEDRITO,2 FUNCIONES DE CINE EN LA ESCUELAURBANA 240, POTRERO DEL SAUZ,COLONIA ARTESANOS, COLONIA EL CAMPESINO ) DANDONOS UNA ASISTENCIA TOTAL  DE 300 JUVENTUDES</t>
  </si>
  <si>
    <r>
      <t>Narrativa de trimestre Abril-junio: SE MAPEO EL MUNICIPIO CON EL METODO DE ENCUESTA EN REDES SOCIALES " QUE PELICULA TE GUSTARIA EN TU BARRIO"</t>
    </r>
    <r>
      <rPr>
        <b/>
        <sz val="12"/>
        <rFont val="Arial"/>
        <family val="2"/>
      </rPr>
      <t xml:space="preserve">                                                                                                                             </t>
    </r>
    <r>
      <rPr>
        <b/>
        <sz val="14"/>
        <rFont val="Arial"/>
        <family val="2"/>
      </rPr>
      <t xml:space="preserve">                                                                                                                                                                                                                                                                                                                                                                                                                                                                                                                                                                                                                                                                                                                                                                                                                                                                                                              </t>
    </r>
  </si>
  <si>
    <t>Narrativa de trimestre Enero-marzo: SE REALIZARON 9 DIFERENTES FOROS EN LAS ESCUELAS( PREPA 16, COBAEJ 5 EN AMBOS TURNOS) Y DIRIGIDOS A LOS PADRES Y ALUMNOS SEGUN LA CHARLA NECESARIA SE CONTO CON UN TOTAL DE 1700 ASISTENTES EN TOTAL DE TODOS LOS FOROS  CADA ESCUELA TUVO 2 FOROS POR TURNO ESCOLAR (MATUTINO,VERSPERTINO)</t>
  </si>
  <si>
    <t xml:space="preserve"> Narrativa de trimestre abril - junio: SE REALIZO UN CURSO TEORICO - PRACTICO . PARA CREAR CONCIENCA VIAL, CON CEDE EN PREPARATORIA REGIONAL DE SANTA ANITA POR A AGENCIA " HONDA" EN LOS ( 2 ) TURNOS . MATUTINO  ( 185 )  ESTUDIANTES Y VESPERTINO  ( 58 ) ESTUDIANTES CON UN TOTAL DE ( 243 ).</t>
  </si>
  <si>
    <r>
      <t xml:space="preserve">Narrativa de trimestre Abril-junio:SE CUMPLIO LA META    EN EL TRIMESTRE PASADO                                                                                        </t>
    </r>
    <r>
      <rPr>
        <b/>
        <sz val="14"/>
        <color rgb="FFFF0000"/>
        <rFont val="Arial"/>
        <family val="2"/>
      </rPr>
      <t xml:space="preserve">       </t>
    </r>
    <r>
      <rPr>
        <b/>
        <sz val="14"/>
        <rFont val="Arial"/>
        <family val="2"/>
      </rPr>
      <t xml:space="preserve">                                                                                                                                                                                                                                                                                                                                                                                                                                                                                                                                                                                                                                                                                                                                                                                                                                                                                                                                </t>
    </r>
  </si>
  <si>
    <r>
      <t xml:space="preserve">Narrativa de trimestre Abril-junio: SE LLEVARON A CABO MESAS DE TRABAJO CONCRETANDO CONFERENCIAS Y TALLERES EN EL PREPARATORIA N. 22 </t>
    </r>
    <r>
      <rPr>
        <b/>
        <sz val="12"/>
        <rFont val="Arial"/>
        <family val="2"/>
      </rPr>
      <t xml:space="preserve">                                                                                                                                </t>
    </r>
    <r>
      <rPr>
        <b/>
        <sz val="14"/>
        <rFont val="Arial"/>
        <family val="2"/>
      </rPr>
      <t xml:space="preserve">                                                                                                                                                                                                                                                                                                                                                                                                                                                                                                                                                                                                                                                                                                                                                                                                                                                                                                              </t>
    </r>
  </si>
  <si>
    <t>Narrativa de trimestre Enero-marzo: SE DIO MANTENIMIENTO A UN ESPACIO EN LA COLONIA MIRAVALLE EN LA CUAL EN CORDINACION CON EL IMJUVE NACIONAL  CONVOCO, CON AYUDA DE SERVICIOS PUBLICOS MUNICIPALES SE LE DIO UNA  LIMPIADA , SE REALIZO PODA DE ARBOLES  Y SE PINTO  UN ESPÁCIO PUBLICO ABANDONADO EN LA ZONA  Y CON LA RUBRICA NACIONAL  AL EVENTO SE LE DENOMINO TEQUIOS JUVENILES</t>
  </si>
  <si>
    <r>
      <t xml:space="preserve">Narrativa de trimestre Abril-junio: </t>
    </r>
    <r>
      <rPr>
        <b/>
        <sz val="12"/>
        <rFont val="Arial"/>
        <family val="2"/>
      </rPr>
      <t xml:space="preserve">   SE REALIZO EN CONJUNTO CON COLECTIVO DIVERSO Y GDL. PRIDE, " LA PINTA PEATONAL EN LOS CRUCES EN LA AV. NIÑOS HEROES Y CALLE PEMEX,  DENOMINADO " PASO AL AMOR "                                                                                                                             </t>
    </r>
    <r>
      <rPr>
        <b/>
        <sz val="14"/>
        <rFont val="Arial"/>
        <family val="2"/>
      </rPr>
      <t xml:space="preserve">                                                                                                                                                                                                                                                                                                                                                                                                                                                                                                                                                                                                                                                                                                                                                                                                                                                                                                              </t>
    </r>
  </si>
  <si>
    <t>SE LLEVO ACABO UNA PLATICA CON "ADAN SANCHEZ" VOCALISTA DE GOLDEN GANGA , CON EL FIN DE QUE NOS PUDIERA DAR UN CONCIERTO PARA LAS JUVENTUDES DE SAN PEDRO TLQUEPAQUE ,EN LA CUAL SE ACORDO QUE EN EL MES DE MAYO SE REALIZARA DICHO EVENTO</t>
  </si>
  <si>
    <r>
      <t xml:space="preserve">Narrativa de trimestre Abril-junio: </t>
    </r>
    <r>
      <rPr>
        <b/>
        <sz val="12"/>
        <rFont val="Arial"/>
        <family val="2"/>
      </rPr>
      <t xml:space="preserve"> SE REALIZO UNA MESA DE TRABAJAO EN CONJUNTO CON LA COMISARIA DE TLAQUEPAQUE PARA SOLICITAR SEGURIDAD PUBLICA EN ESTE EVENTO, DENOMINADO  " TLAQUE - FEST "   . QUE SE LLEVO A CABO EL DIA 31 DE MAYO DE 2025.  EN EL ESTADIO DE RUGBY DEL COMUDE EN TLAQUEPAQUE                                                                                                               </t>
    </r>
    <r>
      <rPr>
        <b/>
        <sz val="14"/>
        <rFont val="Arial"/>
        <family val="2"/>
      </rPr>
      <t xml:space="preserve">                                                                                                                                                                                                                                                                                                                                                                                                                                                                                                                                                                                                                                                                                                                                                                                                                                                                                                              </t>
    </r>
  </si>
  <si>
    <r>
      <t xml:space="preserve">Narrativa de trimestre Abril-junio: </t>
    </r>
    <r>
      <rPr>
        <b/>
        <sz val="12"/>
        <rFont val="Arial"/>
        <family val="2"/>
      </rPr>
      <t xml:space="preserve"> SE CONCRETO  EL VINCULO ENTRE EL MAESTRO ARTESANO QUE NOS AYUDARA EN EL MES DE OCTUBRE CON LAS CLASES                                                                                                                               </t>
    </r>
    <r>
      <rPr>
        <b/>
        <sz val="14"/>
        <rFont val="Arial"/>
        <family val="2"/>
      </rPr>
      <t xml:space="preserve">                                                                                                                                                                                                                                                                                                                                                                                                                                                                                                                                                                                                                                                                                                                                                                                                                                                                                                              </t>
    </r>
  </si>
  <si>
    <r>
      <t xml:space="preserve">Narrativa de trimestre Abril-junio: SE RECIBIO </t>
    </r>
    <r>
      <rPr>
        <b/>
        <sz val="12"/>
        <rFont val="Arial"/>
        <family val="2"/>
      </rPr>
      <t xml:space="preserve">INVITACION  POR PARTE DE DIRECCION DE EDUCACION A LA MESA DE TRABAJO DENOMINADA " CARAVANA POR LA EDUCACION"                                                                                                                          </t>
    </r>
    <r>
      <rPr>
        <b/>
        <sz val="14"/>
        <rFont val="Arial"/>
        <family val="2"/>
      </rPr>
      <t xml:space="preserve">                                                                                                                                                                                                                                                                                                                                                                                                                                                                                                                                                                                                                                                                                                                                                                                                                                                                                                              </t>
    </r>
  </si>
  <si>
    <t xml:space="preserve">   Narrativa de trimestre Ene- Mzo. SE LLEVARON  A CABO LOS REGISTROS DE LOS ALUMNOS QUE ESTUVIERAN INTERESADOS EN PARTICIPAR EN ESTE EVENTO DENOMINADO "CON PERAS Y MANZANAS" ESTE EVENTO SE REALIZARA EN EL MES DE MAYO</t>
  </si>
  <si>
    <r>
      <t xml:space="preserve">Narrativa de trimestre Abril-junio: </t>
    </r>
    <r>
      <rPr>
        <b/>
        <sz val="12"/>
        <rFont val="Arial"/>
        <family val="2"/>
      </rPr>
      <t xml:space="preserve">         INAUGURACION DE LA FERIA DEL EMPRENDIMIENTO " CON PERAS Y MANZANAS EL DIA 21 DE MAYO  SU CLAUSURA Y PREMIACION A LAS DISTINTAS EMPRESAS GANADORAS EL DIA 22 DE MAYO - 2025.                                                                                                                           </t>
    </r>
    <r>
      <rPr>
        <b/>
        <sz val="14"/>
        <rFont val="Arial"/>
        <family val="2"/>
      </rPr>
      <t xml:space="preserve">                                                                                                                                                                                                                                                                                                                                                                                                                                                                                                                                                                                                                                                                                                                                                                                                                                                                                                              </t>
    </r>
  </si>
  <si>
    <r>
      <t xml:space="preserve">Narrativa de trimestre Abril-junio: </t>
    </r>
    <r>
      <rPr>
        <b/>
        <sz val="12"/>
        <rFont val="Arial"/>
        <family val="2"/>
      </rPr>
      <t xml:space="preserve">  </t>
    </r>
    <r>
      <rPr>
        <b/>
        <sz val="12"/>
        <rFont val="Arial Black"/>
        <family val="2"/>
      </rPr>
      <t>SE PRESENTARON DIVERSOS FOROS EN LAS ESCUELAS , SECUNDARIAS JUSTO SIERRA N. 97 -  SECUNDARIA FRAY JUNIPERO SERRA,  COLONIA BUENOS AIRES - SECUNDARIA N. 65,  COLONIA LAS LIEBRES - SECUNDARIA N. 43, COLONIA LA DURAZNERA- COBAEJ  PLANTEL 08,  COLONIA SAN MARTIN DE LAS FLORES - SECUNDARISA LISI,  COLONIA LAS LIEBRES - PREPARATORIA TLAQUEPAQUE</t>
    </r>
    <r>
      <rPr>
        <b/>
        <sz val="12"/>
        <rFont val="Arial"/>
        <family val="2"/>
      </rPr>
      <t xml:space="preserve">,                                                                                                                       </t>
    </r>
    <r>
      <rPr>
        <b/>
        <sz val="14"/>
        <rFont val="Arial"/>
        <family val="2"/>
      </rPr>
      <t xml:space="preserve">                                                                                                                                                                                                                                                                                                                                                                                                                                                                                                                                                                                                                                                                                                                                                                                                                                                                                                              </t>
    </r>
  </si>
  <si>
    <t>Narrativa de trimestre Enero-marzo: SE REALIZARON 5 TORNEOS DE FUTBOL EN DIFERENTES ESCUELAS DE LA UDG Y EL CAMPEON DE CADA ESCUELA COMPITIO CON EL CAMPEON DE LA OTRA , EN CADA ESCUELA SE TUVO UN FORMATO DE 16 EQUIPOS ,(CADA EQUIPO ES DE 10 PARTICIPANTES) .CULMINANDO ESTO EN UNA ELIMINATORIA DIRECTA EN LA " UNIDAD VALENTIN GOMEZ FARIAS "  SE OBTUVO UN TOTAL DE  800 JUVENTUDES PARTICIPANTES.</t>
  </si>
  <si>
    <r>
      <t>Narrativa de trimestre Abril-junio: PREMIACION DEL TORNEO DENOMINADO "CASCAREANDO POR LA PREVENCION EN AMBOS TURNOS " ESCUELA SECUNDARIA NO. 97</t>
    </r>
    <r>
      <rPr>
        <b/>
        <sz val="12"/>
        <rFont val="Arial"/>
        <family val="2"/>
      </rPr>
      <t xml:space="preserve">                                                                                                                                </t>
    </r>
    <r>
      <rPr>
        <b/>
        <sz val="14"/>
        <rFont val="Arial"/>
        <family val="2"/>
      </rPr>
      <t xml:space="preserve">                                                                                                                                                                                                                                                                                                                                                                                                                                                                                                                                                                                                                                                                                                                                                                                                                                                                                                              </t>
    </r>
  </si>
  <si>
    <t xml:space="preserve">Narrativa de trimestre Enero-marzo:      SE REALIZARON  9 DIFERENTES FOROS EN LAS  SIGUIENTES ESCUELAS( PREPA 16, COBAEJ 5)  EN AMBOS TURNOS Y DIRIJOS PARA PADRES Y ALUMNOS SEGUN LA CHARLA NECESARIA, ARROJANDO   UN TOTAL DE 1700 ASISTENTES POR  TODOS LOS FOROS			                                                                                                                                                                                                                                                                                                                                                                                                                                                                                                                                                                                                   </t>
  </si>
  <si>
    <r>
      <t xml:space="preserve">Narrativa de trimestre Abril-junio: EN COORDINACION CON LA MAESTRA Y PRESIDENTA MUNICIPAL LAURA IMELDA PEREZ SEGURA. </t>
    </r>
    <r>
      <rPr>
        <b/>
        <sz val="12"/>
        <rFont val="Arial"/>
        <family val="2"/>
      </rPr>
      <t xml:space="preserve"> SE REALIZO UN RECORRIDO EN ESCUELAS DE LA UDG EN EL MUNICIPIO, Y SE ABORDARON LOS TEMAS " DERECHOS DE LAS JUVENTUDES Y SUS OBLIGACIONES E INCLUSION EN LAS NUEVAS GENERACIONES.                                                                                                                              </t>
    </r>
    <r>
      <rPr>
        <b/>
        <sz val="14"/>
        <rFont val="Arial"/>
        <family val="2"/>
      </rPr>
      <t xml:space="preserve">                                                                                                                                                                                                                                                                                                                                                                                                                                                                                                                                                                                                                                                                                                                                                                                                                                                                                                              </t>
    </r>
  </si>
  <si>
    <r>
      <t>Narrativa de trimestre Abril-junio: :SE DIO LA CREACION DE UN MANUAL OPERATIVO EL CUAL DARA EL PROCEDIMIENTO EXACTO PARA LLEVAR A CABO EL PREMIO A LAS JUVENTUDES.</t>
    </r>
    <r>
      <rPr>
        <b/>
        <sz val="12"/>
        <rFont val="Arial"/>
        <family val="2"/>
      </rPr>
      <t xml:space="preserve">                                                                                                                     </t>
    </r>
    <r>
      <rPr>
        <b/>
        <sz val="14"/>
        <rFont val="Arial"/>
        <family val="2"/>
      </rPr>
      <t xml:space="preserve">                                                                                                                                                                                                                                                                                                                                                                                                                                                                                                                                                                                                                                                                                                                                                                                                                                                                                                              </t>
    </r>
  </si>
  <si>
    <t xml:space="preserve">Narrativa de trimestre Enero-marzo:   SE INSCRIBIERON LAS PRIMERAS 10 JUVENTUDES QUE CUBRIERON LOS REQUERIMIENTOS ( DICTAMINADOS POR SU ESCUELA ) INICIANDO CON SUS LABORES DE MANERA RESPONSABLE APOYANDO EN ACTVIDADES SOCIALES Y CULTURALES.	                                                                                                                                                                                                                                                                                                                                                                                                                                                                                                                                                                                                    </t>
  </si>
  <si>
    <r>
      <t>Narrativa de trimestre Abril-junio: SE REGISTRO UN ESTUDANTE DE LA ESCUELA UNITEC</t>
    </r>
    <r>
      <rPr>
        <b/>
        <sz val="12"/>
        <rFont val="Arial"/>
        <family val="2"/>
      </rPr>
      <t xml:space="preserve">                                                                                                                      </t>
    </r>
    <r>
      <rPr>
        <b/>
        <sz val="14"/>
        <rFont val="Arial"/>
        <family val="2"/>
      </rPr>
      <t xml:space="preserve">                                                                                                                                                                                                                                                                                                                                                                                                                                                                                                                                                                                                                                                                                                                                                                                                                                                                                                              </t>
    </r>
  </si>
  <si>
    <t xml:space="preserve">Narrativa de trimestre Enero-marzo: SE REALIZO UNA INVESTIGACION CON LAS DELEGACIONES CON EL PROPOSITO DE CONOCER  LAS ZONAS CON MAYOR INDICE DE VULNERABILIDAD EN EL MUNICIPIO, ESTO CON LA FINALIDAD  DE QUE PODAMOS ABORDAR A A MAYOR CANTIDAD DE  JUVENTUDES CON ESTE PROGRAMA SOCIA.L 		                                                                                                                                                                                                                                                                                                                                                                                                                                                                                                                                                                                                 </t>
  </si>
  <si>
    <r>
      <t xml:space="preserve">Narrativa de trimestre Abril-junio: SE LLEVO A CABO UNA JUNTA CON EL DIRECTOR DE TODAS LAS DELEGACIONES,  ASI COMO, CON LOS REPRESENTANTES  DE CADA   DELEGACION,  CON EL PROPOSITO DE QUE ESTE APOYO LLEGUE A LAS JUVENTUDES EN EL MES DE DICIEMBRE </t>
    </r>
    <r>
      <rPr>
        <b/>
        <sz val="12"/>
        <rFont val="Arial"/>
        <family val="2"/>
      </rPr>
      <t xml:space="preserve">                                                                                                                               </t>
    </r>
    <r>
      <rPr>
        <b/>
        <sz val="14"/>
        <rFont val="Arial"/>
        <family val="2"/>
      </rPr>
      <t xml:space="preserve">                                                                                                                                                                                                                                                                                                                                                                                                                                                                                                                                                                                                                                                                                                                                                                                                                                                                                                              </t>
    </r>
  </si>
  <si>
    <t>SE REALIZARON ACERCAMIENTOS  CON 2 EMPRESAS ( (ELECTROLIT Y  PEDIGRE,) QUE NOS AYUDARAN CON PATROCINIO EN DICHO EVENTO.</t>
  </si>
  <si>
    <r>
      <t xml:space="preserve">Narrativa de trimestre Abril-junio: </t>
    </r>
    <r>
      <rPr>
        <b/>
        <sz val="12"/>
        <rFont val="Arial"/>
        <family val="2"/>
      </rPr>
      <t xml:space="preserve">  SE LLEVO A CABO LA PRESENTACION ANTE LA PRESIDENTA MUNICIPAL , LA CUAL  APROBO EL PROYECTO QUE  SE REALIZARA  EL MES DE NOVIEMBRE                                                                                                                             </t>
    </r>
    <r>
      <rPr>
        <b/>
        <sz val="14"/>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</si>
</sst>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 #,##0_-;_-* &quot;-&quot;_-;_-@_-"/>
    <numFmt numFmtId="43" formatCode="_-* #,##0.00_-;\-* #,##0.00_-;_-* &quot;-&quot;??_-;_-@_-"/>
    <numFmt numFmtId="164" formatCode="_(* #,##0_);_(* \(#,##0\);_(* &quot;-&quot;_);_(@_)"/>
    <numFmt numFmtId="165" formatCode="_(&quot;$&quot;* #,##0.00_);_(&quot;$&quot;* \(#,##0.00\);_(&quot;$&quot;* &quot;-&quot;??_);_(@_)"/>
    <numFmt numFmtId="166" formatCode="_(* #,##0.00_);_(* \(#,##0.00\);_(* &quot;-&quot;??_);_(@_)"/>
    <numFmt numFmtId="167" formatCode="_-[$€-2]* #,##0.00_-;\-[$€-2]* #,##0.00_-;_-[$€-2]* &quot;-&quot;??_-"/>
    <numFmt numFmtId="168" formatCode="&quot;$&quot;#,##0.00"/>
    <numFmt numFmtId="169" formatCode="[$-F800]dddd\,\ mmmm\ dd\,\ yyyy"/>
    <numFmt numFmtId="170" formatCode="_-* #,##0.0_-;\-* #,##0.0_-;_-* &quot;-&quot;_-;_-@_-"/>
  </numFmts>
  <fonts count="49" x14ac:knownFonts="1">
    <font>
      <sz val="10"/>
      <name val="Arial"/>
      <family val="2"/>
    </font>
    <font>
      <sz val="11"/>
      <color theme="1"/>
      <name val="Calibri"/>
      <family val="2"/>
      <scheme val="minor"/>
    </font>
    <font>
      <sz val="11"/>
      <color theme="1"/>
      <name val="Calibri"/>
      <family val="2"/>
      <scheme val="minor"/>
    </font>
    <font>
      <sz val="10"/>
      <name val="Arial"/>
      <family val="2"/>
    </font>
    <font>
      <b/>
      <sz val="14"/>
      <color indexed="62"/>
      <name val="Arial"/>
      <family val="2"/>
    </font>
    <font>
      <b/>
      <sz val="16"/>
      <name val="Arial"/>
      <family val="2"/>
    </font>
    <font>
      <sz val="8"/>
      <name val="Arial"/>
      <family val="2"/>
    </font>
    <font>
      <b/>
      <sz val="10"/>
      <name val="Arial"/>
      <family val="2"/>
    </font>
    <font>
      <b/>
      <sz val="11"/>
      <name val="Arial"/>
      <family val="2"/>
    </font>
    <font>
      <sz val="14"/>
      <name val="Arial"/>
      <family val="2"/>
    </font>
    <font>
      <sz val="12"/>
      <name val="Arial"/>
      <family val="2"/>
    </font>
    <font>
      <sz val="11"/>
      <name val="Arial"/>
      <family val="2"/>
    </font>
    <font>
      <sz val="12"/>
      <name val="Arial Narrow"/>
      <family val="2"/>
    </font>
    <font>
      <sz val="11"/>
      <name val="Arial Narrow"/>
      <family val="2"/>
    </font>
    <font>
      <sz val="11"/>
      <color indexed="9"/>
      <name val="Calibri"/>
      <family val="2"/>
    </font>
    <font>
      <sz val="11"/>
      <color indexed="8"/>
      <name val="Calibri"/>
      <family val="2"/>
    </font>
    <font>
      <b/>
      <sz val="14"/>
      <name val="Arial"/>
      <family val="2"/>
    </font>
    <font>
      <b/>
      <sz val="12"/>
      <name val="Arial"/>
      <family val="2"/>
    </font>
    <font>
      <b/>
      <sz val="18"/>
      <name val="Arial"/>
      <family val="2"/>
    </font>
    <font>
      <sz val="16"/>
      <name val="Arial"/>
      <family val="2"/>
    </font>
    <font>
      <sz val="18"/>
      <name val="Arial"/>
      <family val="2"/>
    </font>
    <font>
      <sz val="10"/>
      <color indexed="9"/>
      <name val="Arial"/>
      <family val="2"/>
    </font>
    <font>
      <sz val="11"/>
      <color theme="1"/>
      <name val="Calibri"/>
      <family val="2"/>
      <scheme val="minor"/>
    </font>
    <font>
      <u/>
      <sz val="11"/>
      <color theme="10"/>
      <name val="Calibri"/>
      <family val="2"/>
      <scheme val="minor"/>
    </font>
    <font>
      <b/>
      <sz val="11"/>
      <color theme="1"/>
      <name val="Calibri"/>
      <family val="2"/>
      <scheme val="minor"/>
    </font>
    <font>
      <b/>
      <sz val="11"/>
      <color rgb="FF00B050"/>
      <name val="Arial"/>
      <family val="2"/>
    </font>
    <font>
      <b/>
      <sz val="12"/>
      <color rgb="FF00B050"/>
      <name val="Arial"/>
      <family val="2"/>
    </font>
    <font>
      <b/>
      <sz val="16"/>
      <color theme="8" tint="-0.499984740745262"/>
      <name val="Arial"/>
      <family val="2"/>
    </font>
    <font>
      <b/>
      <sz val="24"/>
      <color theme="1"/>
      <name val="Arial Narrow"/>
      <family val="2"/>
    </font>
    <font>
      <sz val="11"/>
      <color theme="1"/>
      <name val="Arial Narrow"/>
      <family val="2"/>
    </font>
    <font>
      <sz val="11"/>
      <color theme="0"/>
      <name val="Arial Narrow"/>
      <family val="2"/>
    </font>
    <font>
      <sz val="28"/>
      <color theme="1"/>
      <name val="Arial Narrow"/>
      <family val="2"/>
    </font>
    <font>
      <b/>
      <sz val="11"/>
      <color theme="1"/>
      <name val="Arial Narrow"/>
      <family val="2"/>
    </font>
    <font>
      <sz val="11"/>
      <color rgb="FF000000"/>
      <name val="Calibri"/>
      <family val="2"/>
      <scheme val="minor"/>
    </font>
    <font>
      <sz val="11"/>
      <color theme="1"/>
      <name val="Arial"/>
      <family val="2"/>
    </font>
    <font>
      <b/>
      <sz val="11"/>
      <name val="Calibri"/>
      <family val="2"/>
      <scheme val="minor"/>
    </font>
    <font>
      <sz val="12"/>
      <color theme="1"/>
      <name val="Calibri"/>
      <family val="2"/>
      <scheme val="minor"/>
    </font>
    <font>
      <b/>
      <sz val="14"/>
      <color theme="0"/>
      <name val="Calibri"/>
      <family val="2"/>
      <scheme val="minor"/>
    </font>
    <font>
      <sz val="16"/>
      <color rgb="FF000000"/>
      <name val="Calibri"/>
      <family val="2"/>
      <scheme val="minor"/>
    </font>
    <font>
      <sz val="24"/>
      <color theme="1"/>
      <name val="Arial Narrow"/>
      <family val="2"/>
    </font>
    <font>
      <sz val="14"/>
      <color theme="0"/>
      <name val="Arial"/>
      <family val="2"/>
    </font>
    <font>
      <b/>
      <sz val="14"/>
      <color theme="0"/>
      <name val="Arial"/>
      <family val="2"/>
    </font>
    <font>
      <b/>
      <sz val="11"/>
      <color rgb="FF808080"/>
      <name val="Calibri"/>
      <family val="2"/>
      <scheme val="minor"/>
    </font>
    <font>
      <sz val="12"/>
      <color rgb="FF000000"/>
      <name val="Calibri"/>
      <family val="2"/>
      <scheme val="minor"/>
    </font>
    <font>
      <u/>
      <sz val="11"/>
      <color theme="10"/>
      <name val="Arial Narrow"/>
      <family val="2"/>
    </font>
    <font>
      <sz val="16"/>
      <color theme="1"/>
      <name val="Arial Narrow"/>
      <family val="2"/>
    </font>
    <font>
      <b/>
      <sz val="12"/>
      <name val="Arial Black"/>
      <family val="2"/>
    </font>
    <font>
      <b/>
      <sz val="12"/>
      <color rgb="FFFF0000"/>
      <name val="Arial"/>
      <family val="2"/>
    </font>
    <font>
      <b/>
      <sz val="14"/>
      <color rgb="FFFF0000"/>
      <name val="Arial"/>
      <family val="2"/>
    </font>
  </fonts>
  <fills count="23">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rgb="FFCCFFFF"/>
        <bgColor indexed="64"/>
      </patternFill>
    </fill>
    <fill>
      <patternFill patternType="solid">
        <fgColor rgb="FFCC99FF"/>
        <bgColor indexed="64"/>
      </patternFill>
    </fill>
    <fill>
      <patternFill patternType="solid">
        <fgColor theme="9" tint="0.79998168889431442"/>
        <bgColor indexed="64"/>
      </patternFill>
    </fill>
    <fill>
      <patternFill patternType="solid">
        <fgColor rgb="FFEEDDFF"/>
        <bgColor indexed="64"/>
      </patternFill>
    </fill>
    <fill>
      <patternFill patternType="solid">
        <fgColor rgb="FFC1FFC1"/>
        <bgColor indexed="64"/>
      </patternFill>
    </fill>
    <fill>
      <patternFill patternType="solid">
        <fgColor rgb="FF07CEE9"/>
        <bgColor indexed="64"/>
      </patternFill>
    </fill>
    <fill>
      <patternFill patternType="solid">
        <fgColor theme="8" tint="0.79998168889431442"/>
        <bgColor indexed="64"/>
      </patternFill>
    </fill>
    <fill>
      <patternFill patternType="solid">
        <fgColor rgb="FFFFCCFF"/>
        <bgColor indexed="64"/>
      </patternFill>
    </fill>
    <fill>
      <patternFill patternType="solid">
        <fgColor theme="7" tint="0.79998168889431442"/>
        <bgColor indexed="64"/>
      </patternFill>
    </fill>
    <fill>
      <patternFill patternType="solid">
        <fgColor rgb="FFCCECFF"/>
        <bgColor indexed="64"/>
      </patternFill>
    </fill>
    <fill>
      <patternFill patternType="solid">
        <fgColor rgb="FFABFFFF"/>
        <bgColor indexed="64"/>
      </patternFill>
    </fill>
    <fill>
      <patternFill patternType="solid">
        <fgColor rgb="FF9FD8FF"/>
        <bgColor indexed="64"/>
      </patternFill>
    </fill>
    <fill>
      <patternFill patternType="solid">
        <fgColor rgb="FFFFFFFF"/>
        <bgColor indexed="64"/>
      </patternFill>
    </fill>
    <fill>
      <patternFill patternType="solid">
        <fgColor rgb="FF97193D"/>
        <bgColor indexed="64"/>
      </patternFill>
    </fill>
    <fill>
      <patternFill patternType="solid">
        <fgColor rgb="FFFFFF00"/>
        <bgColor indexed="64"/>
      </patternFill>
    </fill>
    <fill>
      <patternFill patternType="solid">
        <fgColor rgb="FFFF0000"/>
        <bgColor indexed="64"/>
      </patternFill>
    </fill>
  </fills>
  <borders count="76">
    <border>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rgb="FFCCCCCC"/>
      </left>
      <right style="medium">
        <color rgb="FF000000"/>
      </right>
      <top style="medium">
        <color rgb="FFCCCCCC"/>
      </top>
      <bottom style="medium">
        <color rgb="FF000000"/>
      </bottom>
      <diagonal/>
    </border>
    <border>
      <left style="medium">
        <color rgb="FF000000"/>
      </left>
      <right style="medium">
        <color rgb="FF000000"/>
      </right>
      <top style="medium">
        <color rgb="FF000000"/>
      </top>
      <bottom/>
      <diagonal/>
    </border>
    <border>
      <left style="medium">
        <color rgb="FFCCCCCC"/>
      </left>
      <right style="medium">
        <color rgb="FFCCCCCC"/>
      </right>
      <top style="medium">
        <color rgb="FFCCCCCC"/>
      </top>
      <bottom style="medium">
        <color rgb="FF000000"/>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diagonal/>
    </border>
    <border>
      <left style="medium">
        <color rgb="FFCCCCCC"/>
      </left>
      <right style="medium">
        <color rgb="FF000000"/>
      </right>
      <top style="medium">
        <color rgb="FFCCCCCC"/>
      </top>
      <bottom style="medium">
        <color rgb="FFCCCCCC"/>
      </bottom>
      <diagonal/>
    </border>
    <border>
      <left style="thin">
        <color indexed="64"/>
      </left>
      <right style="thin">
        <color indexed="64"/>
      </right>
      <top/>
      <bottom style="medium">
        <color indexed="64"/>
      </bottom>
      <diagonal/>
    </border>
    <border>
      <left style="medium">
        <color rgb="FFCCCCCC"/>
      </left>
      <right/>
      <top style="medium">
        <color rgb="FFCCCCCC"/>
      </top>
      <bottom style="medium">
        <color rgb="FF000000"/>
      </bottom>
      <diagonal/>
    </border>
    <border>
      <left style="thin">
        <color indexed="64"/>
      </left>
      <right style="medium">
        <color rgb="FFCCCCCC"/>
      </right>
      <top style="medium">
        <color indexed="64"/>
      </top>
      <bottom/>
      <diagonal/>
    </border>
    <border>
      <left style="medium">
        <color rgb="FFCCCCCC"/>
      </left>
      <right style="medium">
        <color rgb="FF000000"/>
      </right>
      <top/>
      <bottom style="medium">
        <color rgb="FF000000"/>
      </bottom>
      <diagonal/>
    </border>
    <border>
      <left style="thin">
        <color indexed="64"/>
      </left>
      <right style="medium">
        <color rgb="FFCCCCCC"/>
      </right>
      <top style="thin">
        <color indexed="64"/>
      </top>
      <bottom/>
      <diagonal/>
    </border>
    <border>
      <left style="medium">
        <color rgb="FFCCCCCC"/>
      </left>
      <right/>
      <top/>
      <bottom style="medium">
        <color rgb="FF000000"/>
      </bottom>
      <diagonal/>
    </border>
    <border>
      <left style="medium">
        <color rgb="FFCCCCCC"/>
      </left>
      <right/>
      <top style="medium">
        <color rgb="FF000000"/>
      </top>
      <bottom/>
      <diagonal/>
    </border>
    <border>
      <left style="medium">
        <color rgb="FFCCCCCC"/>
      </left>
      <right style="medium">
        <color indexed="64"/>
      </right>
      <top style="medium">
        <color rgb="FF000000"/>
      </top>
      <bottom/>
      <diagonal/>
    </border>
    <border>
      <left style="medium">
        <color rgb="FFCCCCCC"/>
      </left>
      <right style="medium">
        <color indexed="64"/>
      </right>
      <top/>
      <bottom style="medium">
        <color rgb="FF000000"/>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CCCCCC"/>
      </bottom>
      <diagonal/>
    </border>
    <border>
      <left style="medium">
        <color rgb="FFCCCCCC"/>
      </left>
      <right/>
      <top style="medium">
        <color rgb="FFCCCCCC"/>
      </top>
      <bottom/>
      <diagonal/>
    </border>
    <border>
      <left style="medium">
        <color rgb="FFCCCCCC"/>
      </left>
      <right/>
      <top/>
      <bottom/>
      <diagonal/>
    </border>
    <border>
      <left style="medium">
        <color rgb="FFCCCCCC"/>
      </left>
      <right/>
      <top style="medium">
        <color rgb="FFCCCCCC"/>
      </top>
      <bottom style="medium">
        <color rgb="FFCCCCCC"/>
      </bottom>
      <diagonal/>
    </border>
    <border>
      <left style="medium">
        <color rgb="FFCCCCCC"/>
      </left>
      <right style="medium">
        <color indexed="64"/>
      </right>
      <top/>
      <bottom style="medium">
        <color rgb="FFCCCCCC"/>
      </bottom>
      <diagonal/>
    </border>
    <border>
      <left style="medium">
        <color rgb="FFCCCCCC"/>
      </left>
      <right style="medium">
        <color indexed="64"/>
      </right>
      <top/>
      <bottom/>
      <diagonal/>
    </border>
    <border>
      <left style="medium">
        <color indexed="64"/>
      </left>
      <right style="medium">
        <color rgb="FFCCCCCC"/>
      </right>
      <top/>
      <bottom style="medium">
        <color rgb="FFCCCCCC"/>
      </bottom>
      <diagonal/>
    </border>
    <border>
      <left style="medium">
        <color rgb="FFCCCCCC"/>
      </left>
      <right style="medium">
        <color rgb="FFCCCCCC"/>
      </right>
      <top/>
      <bottom style="medium">
        <color rgb="FFCCCCCC"/>
      </bottom>
      <diagonal/>
    </border>
    <border>
      <left style="medium">
        <color indexed="64"/>
      </left>
      <right style="medium">
        <color rgb="FFCCCCCC"/>
      </right>
      <top style="medium">
        <color rgb="FFCCCCCC"/>
      </top>
      <bottom style="medium">
        <color rgb="FFCCCCCC"/>
      </bottom>
      <diagonal/>
    </border>
    <border>
      <left style="medium">
        <color rgb="FFCCCCCC"/>
      </left>
      <right style="medium">
        <color indexed="64"/>
      </right>
      <top style="medium">
        <color rgb="FFCCCCCC"/>
      </top>
      <bottom style="medium">
        <color rgb="FFCCCCCC"/>
      </bottom>
      <diagonal/>
    </border>
    <border>
      <left style="medium">
        <color indexed="64"/>
      </left>
      <right style="medium">
        <color rgb="FFCCCCCC"/>
      </right>
      <top style="medium">
        <color rgb="FFCCCCCC"/>
      </top>
      <bottom style="medium">
        <color indexed="64"/>
      </bottom>
      <diagonal/>
    </border>
    <border>
      <left style="medium">
        <color rgb="FFCCCCCC"/>
      </left>
      <right style="medium">
        <color rgb="FFCCCCCC"/>
      </right>
      <top style="medium">
        <color rgb="FFCCCCCC"/>
      </top>
      <bottom style="medium">
        <color indexed="64"/>
      </bottom>
      <diagonal/>
    </border>
    <border>
      <left style="medium">
        <color rgb="FFCCCCCC"/>
      </left>
      <right style="medium">
        <color indexed="64"/>
      </right>
      <top style="medium">
        <color rgb="FFCCCCCC"/>
      </top>
      <bottom style="medium">
        <color indexed="64"/>
      </bottom>
      <diagonal/>
    </border>
    <border>
      <left style="medium">
        <color indexed="64"/>
      </left>
      <right style="medium">
        <color rgb="FFCCCCCC"/>
      </right>
      <top style="medium">
        <color rgb="FFCCCCCC"/>
      </top>
      <bottom/>
      <diagonal/>
    </border>
    <border>
      <left style="medium">
        <color indexed="64"/>
      </left>
      <right style="medium">
        <color rgb="FFCCCCCC"/>
      </right>
      <top style="medium">
        <color rgb="FF000000"/>
      </top>
      <bottom/>
      <diagonal/>
    </border>
    <border>
      <left style="medium">
        <color rgb="FFCCCCCC"/>
      </left>
      <right style="medium">
        <color rgb="FFCCCCCC"/>
      </right>
      <top style="medium">
        <color rgb="FF000000"/>
      </top>
      <bottom/>
      <diagonal/>
    </border>
    <border>
      <left style="medium">
        <color indexed="64"/>
      </left>
      <right style="medium">
        <color indexed="64"/>
      </right>
      <top style="medium">
        <color rgb="FF000000"/>
      </top>
      <bottom/>
      <diagonal/>
    </border>
    <border>
      <left style="medium">
        <color indexed="64"/>
      </left>
      <right style="medium">
        <color indexed="64"/>
      </right>
      <top/>
      <bottom style="medium">
        <color rgb="FF000000"/>
      </bottom>
      <diagonal/>
    </border>
    <border>
      <left style="medium">
        <color indexed="64"/>
      </left>
      <right style="medium">
        <color rgb="FFCCCCCC"/>
      </right>
      <top style="medium">
        <color rgb="FFCCCCCC"/>
      </top>
      <bottom style="medium">
        <color rgb="FF000000"/>
      </bottom>
      <diagonal/>
    </border>
    <border>
      <left style="medium">
        <color rgb="FFCCCCCC"/>
      </left>
      <right style="medium">
        <color indexed="64"/>
      </right>
      <top style="medium">
        <color rgb="FFCCCCCC"/>
      </top>
      <bottom style="medium">
        <color rgb="FF000000"/>
      </bottom>
      <diagonal/>
    </border>
    <border>
      <left style="medium">
        <color rgb="FFCCCCCC"/>
      </left>
      <right style="medium">
        <color indexed="64"/>
      </right>
      <top style="medium">
        <color rgb="FFCCCCCC"/>
      </top>
      <bottom/>
      <diagonal/>
    </border>
    <border>
      <left/>
      <right style="medium">
        <color rgb="FFCCCCCC"/>
      </right>
      <top style="medium">
        <color rgb="FFCCCCCC"/>
      </top>
      <bottom/>
      <diagonal/>
    </border>
    <border>
      <left/>
      <right style="medium">
        <color rgb="FFCCCCCC"/>
      </right>
      <top/>
      <bottom style="medium">
        <color rgb="FF000000"/>
      </bottom>
      <diagonal/>
    </border>
    <border>
      <left style="medium">
        <color rgb="FFCCCCCC"/>
      </left>
      <right style="medium">
        <color rgb="FFCCCCCC"/>
      </right>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thin">
        <color indexed="64"/>
      </top>
      <bottom style="medium">
        <color rgb="FF000000"/>
      </bottom>
      <diagonal/>
    </border>
    <border>
      <left/>
      <right style="medium">
        <color rgb="FF000000"/>
      </right>
      <top style="medium">
        <color rgb="FF000000"/>
      </top>
      <bottom style="medium">
        <color rgb="FF000000"/>
      </bottom>
      <diagonal/>
    </border>
    <border>
      <left style="thin">
        <color indexed="64"/>
      </left>
      <right style="medium">
        <color rgb="FF000000"/>
      </right>
      <top style="medium">
        <color rgb="FF000000"/>
      </top>
      <bottom style="medium">
        <color rgb="FF000000"/>
      </bottom>
      <diagonal/>
    </border>
    <border>
      <left style="thin">
        <color indexed="64"/>
      </left>
      <right style="medium">
        <color rgb="FF000000"/>
      </right>
      <top style="thin">
        <color indexed="64"/>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s>
  <cellStyleXfs count="8">
    <xf numFmtId="0" fontId="0" fillId="0" borderId="0"/>
    <xf numFmtId="167" fontId="3" fillId="0" borderId="0" applyFont="0" applyFill="0" applyBorder="0" applyAlignment="0" applyProtection="0"/>
    <xf numFmtId="0" fontId="23" fillId="0" borderId="0" applyNumberFormat="0" applyFill="0" applyBorder="0" applyAlignment="0" applyProtection="0"/>
    <xf numFmtId="165" fontId="22" fillId="0" borderId="0" applyFont="0" applyFill="0" applyBorder="0" applyAlignment="0" applyProtection="0"/>
    <xf numFmtId="0" fontId="22" fillId="0" borderId="0"/>
    <xf numFmtId="0" fontId="36" fillId="0" borderId="0"/>
    <xf numFmtId="9" fontId="3" fillId="0" borderId="0" applyFont="0" applyFill="0" applyBorder="0" applyAlignment="0" applyProtection="0"/>
    <xf numFmtId="43" fontId="3" fillId="0" borderId="0" applyFont="0" applyFill="0" applyBorder="0" applyAlignment="0" applyProtection="0"/>
  </cellStyleXfs>
  <cellXfs count="368">
    <xf numFmtId="0" fontId="0" fillId="0" borderId="0" xfId="0"/>
    <xf numFmtId="0" fontId="12" fillId="0" borderId="13" xfId="0" applyFont="1" applyBorder="1" applyAlignment="1">
      <alignment wrapText="1"/>
    </xf>
    <xf numFmtId="166" fontId="30" fillId="0" borderId="0" xfId="0" applyNumberFormat="1" applyFont="1" applyAlignment="1">
      <alignment horizontal="center" vertical="center"/>
    </xf>
    <xf numFmtId="0" fontId="29" fillId="4" borderId="13" xfId="0" applyFont="1" applyFill="1" applyBorder="1"/>
    <xf numFmtId="0" fontId="29" fillId="0" borderId="13" xfId="0" applyFont="1" applyBorder="1"/>
    <xf numFmtId="0" fontId="32" fillId="0" borderId="13" xfId="0" applyFont="1" applyBorder="1"/>
    <xf numFmtId="0" fontId="0" fillId="8" borderId="13" xfId="0" applyFill="1" applyBorder="1" applyAlignment="1">
      <alignment horizontal="left" vertical="center"/>
    </xf>
    <xf numFmtId="0" fontId="33" fillId="9" borderId="13" xfId="0" applyFont="1" applyFill="1" applyBorder="1" applyAlignment="1">
      <alignment horizontal="left" vertical="center"/>
    </xf>
    <xf numFmtId="0" fontId="0" fillId="10" borderId="13" xfId="0" applyFill="1" applyBorder="1" applyAlignment="1">
      <alignment horizontal="left" vertical="center"/>
    </xf>
    <xf numFmtId="0" fontId="33" fillId="5" borderId="13" xfId="0" applyFont="1" applyFill="1" applyBorder="1" applyAlignment="1">
      <alignment vertical="center"/>
    </xf>
    <xf numFmtId="0" fontId="33" fillId="6" borderId="13" xfId="0" applyFont="1" applyFill="1" applyBorder="1" applyAlignment="1">
      <alignment horizontal="left" vertical="center"/>
    </xf>
    <xf numFmtId="0" fontId="33" fillId="11" borderId="13" xfId="0" applyFont="1" applyFill="1" applyBorder="1" applyAlignment="1">
      <alignment horizontal="left" vertical="center"/>
    </xf>
    <xf numFmtId="0" fontId="33" fillId="12" borderId="13" xfId="0" applyFont="1" applyFill="1" applyBorder="1" applyAlignment="1">
      <alignment vertical="center"/>
    </xf>
    <xf numFmtId="0" fontId="33" fillId="13" borderId="13" xfId="0" applyFont="1" applyFill="1" applyBorder="1" applyAlignment="1">
      <alignment vertical="center"/>
    </xf>
    <xf numFmtId="0" fontId="0" fillId="14" borderId="13" xfId="0" applyFill="1" applyBorder="1" applyAlignment="1">
      <alignment horizontal="left" vertical="center"/>
    </xf>
    <xf numFmtId="0" fontId="0" fillId="15" borderId="13" xfId="0" applyFill="1" applyBorder="1" applyAlignment="1">
      <alignment horizontal="left" vertical="center"/>
    </xf>
    <xf numFmtId="0" fontId="0" fillId="16" borderId="13" xfId="0" applyFill="1" applyBorder="1" applyAlignment="1">
      <alignment horizontal="left" vertical="center"/>
    </xf>
    <xf numFmtId="0" fontId="0" fillId="7" borderId="13" xfId="0" applyFill="1" applyBorder="1" applyAlignment="1">
      <alignment horizontal="left" vertical="center"/>
    </xf>
    <xf numFmtId="0" fontId="0" fillId="17" borderId="13" xfId="0" applyFill="1" applyBorder="1" applyAlignment="1">
      <alignment horizontal="left" vertical="center"/>
    </xf>
    <xf numFmtId="0" fontId="0" fillId="18" borderId="13" xfId="0" applyFill="1" applyBorder="1" applyAlignment="1">
      <alignment horizontal="left" vertical="center"/>
    </xf>
    <xf numFmtId="0" fontId="35" fillId="0" borderId="13" xfId="0" applyFont="1" applyBorder="1" applyAlignment="1">
      <alignment horizontal="left" vertical="center"/>
    </xf>
    <xf numFmtId="0" fontId="24" fillId="0" borderId="13" xfId="0" applyFont="1" applyBorder="1" applyAlignment="1">
      <alignment horizontal="left" vertical="center"/>
    </xf>
    <xf numFmtId="0" fontId="35" fillId="3" borderId="13" xfId="0" applyFont="1" applyFill="1" applyBorder="1" applyAlignment="1">
      <alignment horizontal="left" vertical="center"/>
    </xf>
    <xf numFmtId="0" fontId="24" fillId="3" borderId="13" xfId="0" applyFont="1" applyFill="1" applyBorder="1" applyAlignment="1">
      <alignment horizontal="left" vertical="center"/>
    </xf>
    <xf numFmtId="0" fontId="24" fillId="19" borderId="13" xfId="0" applyFont="1" applyFill="1" applyBorder="1" applyAlignment="1">
      <alignment horizontal="left" vertical="center"/>
    </xf>
    <xf numFmtId="0" fontId="37" fillId="20" borderId="17" xfId="5" applyFont="1" applyFill="1" applyBorder="1" applyAlignment="1" applyProtection="1">
      <alignment horizontal="center" vertical="center" wrapText="1"/>
      <protection hidden="1"/>
    </xf>
    <xf numFmtId="0" fontId="37" fillId="20" borderId="22" xfId="5" applyFont="1" applyFill="1" applyBorder="1" applyAlignment="1" applyProtection="1">
      <alignment horizontal="center" vertical="center" wrapText="1"/>
      <protection hidden="1"/>
    </xf>
    <xf numFmtId="0" fontId="19" fillId="10" borderId="13" xfId="0" applyFont="1" applyFill="1" applyBorder="1" applyAlignment="1">
      <alignment horizontal="left" vertical="center"/>
    </xf>
    <xf numFmtId="0" fontId="38" fillId="5" borderId="13" xfId="0" applyFont="1" applyFill="1" applyBorder="1" applyAlignment="1">
      <alignment vertical="center"/>
    </xf>
    <xf numFmtId="0" fontId="38" fillId="6" borderId="13" xfId="0" applyFont="1" applyFill="1" applyBorder="1" applyAlignment="1">
      <alignment horizontal="left" vertical="center"/>
    </xf>
    <xf numFmtId="0" fontId="38" fillId="11" borderId="13" xfId="0" applyFont="1" applyFill="1" applyBorder="1" applyAlignment="1">
      <alignment horizontal="left" vertical="center"/>
    </xf>
    <xf numFmtId="0" fontId="38" fillId="12" borderId="13" xfId="0" applyFont="1" applyFill="1" applyBorder="1" applyAlignment="1">
      <alignment vertical="center"/>
    </xf>
    <xf numFmtId="0" fontId="38" fillId="13" borderId="13" xfId="0" applyFont="1" applyFill="1" applyBorder="1" applyAlignment="1">
      <alignment vertical="center"/>
    </xf>
    <xf numFmtId="0" fontId="19" fillId="14" borderId="13" xfId="0" applyFont="1" applyFill="1" applyBorder="1" applyAlignment="1">
      <alignment horizontal="left" vertical="center"/>
    </xf>
    <xf numFmtId="0" fontId="38" fillId="9" borderId="13" xfId="0" applyFont="1" applyFill="1" applyBorder="1" applyAlignment="1">
      <alignment horizontal="left" vertical="center"/>
    </xf>
    <xf numFmtId="0" fontId="19" fillId="15" borderId="13" xfId="0" applyFont="1" applyFill="1" applyBorder="1" applyAlignment="1">
      <alignment horizontal="left" vertical="center"/>
    </xf>
    <xf numFmtId="0" fontId="19" fillId="16" borderId="13" xfId="0" applyFont="1" applyFill="1" applyBorder="1" applyAlignment="1">
      <alignment horizontal="left" vertical="center"/>
    </xf>
    <xf numFmtId="0" fontId="19" fillId="7" borderId="13" xfId="0" applyFont="1" applyFill="1" applyBorder="1" applyAlignment="1">
      <alignment horizontal="left" vertical="center"/>
    </xf>
    <xf numFmtId="0" fontId="19" fillId="17" borderId="13" xfId="0" applyFont="1" applyFill="1" applyBorder="1" applyAlignment="1">
      <alignment horizontal="left" vertical="center"/>
    </xf>
    <xf numFmtId="0" fontId="19" fillId="18" borderId="13" xfId="0" applyFont="1" applyFill="1" applyBorder="1" applyAlignment="1">
      <alignment horizontal="left" vertical="center"/>
    </xf>
    <xf numFmtId="0" fontId="19" fillId="8" borderId="13" xfId="0" applyFont="1" applyFill="1" applyBorder="1" applyAlignment="1">
      <alignment horizontal="left" vertical="center"/>
    </xf>
    <xf numFmtId="0" fontId="19" fillId="0" borderId="13" xfId="0" applyFont="1" applyBorder="1" applyAlignment="1">
      <alignment horizontal="left" vertical="center"/>
    </xf>
    <xf numFmtId="0" fontId="19" fillId="0" borderId="0" xfId="0" applyFont="1"/>
    <xf numFmtId="0" fontId="28" fillId="0" borderId="13" xfId="0" applyFont="1" applyBorder="1" applyAlignment="1">
      <alignment horizontal="center"/>
    </xf>
    <xf numFmtId="0" fontId="31" fillId="0" borderId="13" xfId="0" applyFont="1" applyBorder="1" applyAlignment="1">
      <alignment horizontal="center" vertical="center"/>
    </xf>
    <xf numFmtId="0" fontId="32" fillId="0" borderId="13" xfId="0" applyFont="1" applyBorder="1" applyAlignment="1">
      <alignment horizontal="center" vertical="center" wrapText="1"/>
    </xf>
    <xf numFmtId="0" fontId="31" fillId="0" borderId="0" xfId="0" applyFont="1" applyAlignment="1">
      <alignment horizontal="center" vertical="center"/>
    </xf>
    <xf numFmtId="0" fontId="0" fillId="0" borderId="0" xfId="0" applyAlignment="1">
      <alignment horizontal="center"/>
    </xf>
    <xf numFmtId="0" fontId="39" fillId="0" borderId="13" xfId="0" applyFont="1" applyBorder="1" applyAlignment="1">
      <alignment horizontal="center"/>
    </xf>
    <xf numFmtId="0" fontId="0" fillId="2" borderId="0" xfId="0" applyFill="1" applyAlignment="1" applyProtection="1">
      <alignment vertical="center"/>
      <protection locked="0"/>
    </xf>
    <xf numFmtId="0" fontId="0" fillId="2" borderId="1" xfId="0" applyFill="1" applyBorder="1" applyAlignment="1" applyProtection="1">
      <alignment vertical="center"/>
      <protection locked="0"/>
    </xf>
    <xf numFmtId="49" fontId="4" fillId="2" borderId="1" xfId="0" applyNumberFormat="1" applyFont="1" applyFill="1" applyBorder="1" applyAlignment="1" applyProtection="1">
      <alignment vertical="center"/>
      <protection locked="0"/>
    </xf>
    <xf numFmtId="0" fontId="4" fillId="2" borderId="1" xfId="0" applyFont="1" applyFill="1" applyBorder="1" applyAlignment="1" applyProtection="1">
      <alignment horizontal="center" vertical="center"/>
      <protection locked="0"/>
    </xf>
    <xf numFmtId="168" fontId="4" fillId="2" borderId="1" xfId="0" applyNumberFormat="1" applyFont="1" applyFill="1" applyBorder="1" applyAlignment="1" applyProtection="1">
      <alignment horizontal="right" vertical="center"/>
      <protection locked="0"/>
    </xf>
    <xf numFmtId="0" fontId="4" fillId="2" borderId="1" xfId="0" applyFont="1" applyFill="1" applyBorder="1" applyAlignment="1" applyProtection="1">
      <alignment vertical="center"/>
      <protection locked="0"/>
    </xf>
    <xf numFmtId="0" fontId="0" fillId="0" borderId="0" xfId="0" applyAlignment="1" applyProtection="1">
      <alignment vertical="center"/>
      <protection locked="0"/>
    </xf>
    <xf numFmtId="0" fontId="0" fillId="2" borderId="2" xfId="0" applyFill="1" applyBorder="1" applyAlignment="1" applyProtection="1">
      <alignment vertical="center"/>
      <protection locked="0"/>
    </xf>
    <xf numFmtId="49" fontId="4" fillId="2" borderId="3" xfId="0" applyNumberFormat="1" applyFont="1" applyFill="1" applyBorder="1" applyAlignment="1" applyProtection="1">
      <alignment vertical="center"/>
      <protection locked="0"/>
    </xf>
    <xf numFmtId="0" fontId="4" fillId="2" borderId="3" xfId="0" applyFont="1" applyFill="1" applyBorder="1" applyAlignment="1" applyProtection="1">
      <alignment horizontal="center" vertical="center"/>
      <protection locked="0"/>
    </xf>
    <xf numFmtId="168" fontId="4" fillId="2" borderId="3" xfId="0" applyNumberFormat="1" applyFont="1" applyFill="1" applyBorder="1" applyAlignment="1" applyProtection="1">
      <alignment horizontal="right" vertical="center"/>
      <protection locked="0"/>
    </xf>
    <xf numFmtId="0" fontId="4" fillId="2" borderId="3" xfId="0" applyFont="1" applyFill="1" applyBorder="1" applyAlignment="1" applyProtection="1">
      <alignment vertical="center"/>
      <protection locked="0"/>
    </xf>
    <xf numFmtId="0" fontId="4" fillId="2" borderId="4" xfId="0" applyFont="1" applyFill="1" applyBorder="1" applyAlignment="1" applyProtection="1">
      <alignment vertical="center"/>
      <protection locked="0"/>
    </xf>
    <xf numFmtId="0" fontId="0" fillId="2" borderId="5" xfId="0" applyFill="1" applyBorder="1" applyAlignment="1" applyProtection="1">
      <alignment vertical="center"/>
      <protection locked="0"/>
    </xf>
    <xf numFmtId="0" fontId="16" fillId="2" borderId="9" xfId="0" applyFont="1" applyFill="1" applyBorder="1" applyAlignment="1" applyProtection="1">
      <alignment vertical="center"/>
      <protection locked="0"/>
    </xf>
    <xf numFmtId="164" fontId="25" fillId="2" borderId="13" xfId="0" applyNumberFormat="1" applyFont="1" applyFill="1" applyBorder="1" applyAlignment="1" applyProtection="1">
      <alignment vertical="center"/>
      <protection locked="0"/>
    </xf>
    <xf numFmtId="49" fontId="26" fillId="2" borderId="3" xfId="0" applyNumberFormat="1" applyFont="1" applyFill="1" applyBorder="1" applyAlignment="1" applyProtection="1">
      <alignment vertical="top"/>
      <protection locked="0"/>
    </xf>
    <xf numFmtId="49" fontId="26" fillId="2" borderId="4" xfId="0" applyNumberFormat="1" applyFont="1" applyFill="1" applyBorder="1" applyAlignment="1" applyProtection="1">
      <alignment vertical="top"/>
      <protection locked="0"/>
    </xf>
    <xf numFmtId="0" fontId="0" fillId="2" borderId="6" xfId="0" applyFill="1" applyBorder="1" applyAlignment="1" applyProtection="1">
      <alignment vertical="center"/>
      <protection locked="0"/>
    </xf>
    <xf numFmtId="49" fontId="4" fillId="2" borderId="7" xfId="0" applyNumberFormat="1" applyFont="1" applyFill="1" applyBorder="1" applyAlignment="1" applyProtection="1">
      <alignment vertical="center"/>
      <protection locked="0"/>
    </xf>
    <xf numFmtId="0" fontId="4" fillId="2" borderId="7" xfId="0" applyFont="1" applyFill="1" applyBorder="1" applyAlignment="1" applyProtection="1">
      <alignment horizontal="center" vertical="center"/>
      <protection locked="0"/>
    </xf>
    <xf numFmtId="168" fontId="4" fillId="2" borderId="7" xfId="0" applyNumberFormat="1" applyFont="1" applyFill="1" applyBorder="1" applyAlignment="1" applyProtection="1">
      <alignment horizontal="right" vertical="center"/>
      <protection locked="0"/>
    </xf>
    <xf numFmtId="164" fontId="4" fillId="2" borderId="7" xfId="0" applyNumberFormat="1" applyFont="1" applyFill="1" applyBorder="1" applyAlignment="1" applyProtection="1">
      <alignment vertical="center"/>
      <protection locked="0"/>
    </xf>
    <xf numFmtId="0" fontId="4" fillId="2" borderId="8" xfId="0" applyFont="1" applyFill="1" applyBorder="1" applyAlignment="1" applyProtection="1">
      <alignment vertical="center"/>
      <protection locked="0"/>
    </xf>
    <xf numFmtId="49" fontId="0" fillId="2" borderId="1" xfId="0" applyNumberFormat="1" applyFill="1" applyBorder="1" applyAlignment="1" applyProtection="1">
      <alignment vertical="center"/>
      <protection locked="0"/>
    </xf>
    <xf numFmtId="0" fontId="0" fillId="2" borderId="1" xfId="0" applyFill="1" applyBorder="1" applyAlignment="1" applyProtection="1">
      <alignment horizontal="center" vertical="center"/>
      <protection locked="0"/>
    </xf>
    <xf numFmtId="168" fontId="0" fillId="2" borderId="1" xfId="0" applyNumberFormat="1" applyFill="1" applyBorder="1" applyAlignment="1" applyProtection="1">
      <alignment horizontal="right" vertical="center"/>
      <protection locked="0"/>
    </xf>
    <xf numFmtId="164" fontId="0" fillId="2" borderId="1" xfId="0" applyNumberFormat="1" applyFill="1" applyBorder="1" applyAlignment="1" applyProtection="1">
      <alignment vertical="center"/>
      <protection locked="0"/>
    </xf>
    <xf numFmtId="166" fontId="0" fillId="2" borderId="1" xfId="0" applyNumberFormat="1" applyFill="1" applyBorder="1" applyAlignment="1" applyProtection="1">
      <alignment vertical="center"/>
      <protection locked="0"/>
    </xf>
    <xf numFmtId="49" fontId="5" fillId="2" borderId="1" xfId="0" applyNumberFormat="1" applyFont="1" applyFill="1" applyBorder="1" applyAlignment="1" applyProtection="1">
      <alignment vertical="center"/>
      <protection locked="0"/>
    </xf>
    <xf numFmtId="49" fontId="27" fillId="2" borderId="1" xfId="0" applyNumberFormat="1" applyFont="1" applyFill="1" applyBorder="1" applyAlignment="1" applyProtection="1">
      <alignment vertical="center"/>
      <protection locked="0"/>
    </xf>
    <xf numFmtId="0" fontId="27" fillId="2" borderId="1" xfId="0" applyFont="1" applyFill="1" applyBorder="1" applyAlignment="1" applyProtection="1">
      <alignment horizontal="center" vertical="center"/>
      <protection locked="0"/>
    </xf>
    <xf numFmtId="168" fontId="5" fillId="2" borderId="1" xfId="0" applyNumberFormat="1" applyFont="1" applyFill="1" applyBorder="1" applyAlignment="1" applyProtection="1">
      <alignment horizontal="right" vertical="center"/>
      <protection locked="0"/>
    </xf>
    <xf numFmtId="0" fontId="5" fillId="2" borderId="1" xfId="0" applyFont="1" applyFill="1" applyBorder="1" applyAlignment="1" applyProtection="1">
      <alignment vertical="center"/>
      <protection locked="0"/>
    </xf>
    <xf numFmtId="166" fontId="0" fillId="2" borderId="4" xfId="0" applyNumberFormat="1" applyFill="1" applyBorder="1" applyAlignment="1" applyProtection="1">
      <alignment vertical="center"/>
      <protection locked="0"/>
    </xf>
    <xf numFmtId="0" fontId="37" fillId="20" borderId="17" xfId="5" applyFont="1" applyFill="1" applyBorder="1" applyAlignment="1" applyProtection="1">
      <alignment horizontal="center" vertical="center" wrapText="1"/>
      <protection locked="0" hidden="1"/>
    </xf>
    <xf numFmtId="166" fontId="0" fillId="2" borderId="9" xfId="0" applyNumberFormat="1" applyFill="1" applyBorder="1" applyAlignment="1" applyProtection="1">
      <alignment vertical="center"/>
      <protection locked="0"/>
    </xf>
    <xf numFmtId="49" fontId="0" fillId="0" borderId="7" xfId="0" applyNumberFormat="1" applyBorder="1" applyAlignment="1" applyProtection="1">
      <alignment vertical="center"/>
      <protection locked="0"/>
    </xf>
    <xf numFmtId="0" fontId="0" fillId="0" borderId="7" xfId="0" applyBorder="1" applyAlignment="1" applyProtection="1">
      <alignment horizontal="center" vertical="center"/>
      <protection locked="0"/>
    </xf>
    <xf numFmtId="168" fontId="0" fillId="0" borderId="7" xfId="0" applyNumberFormat="1" applyBorder="1" applyAlignment="1" applyProtection="1">
      <alignment horizontal="right" vertical="center"/>
      <protection locked="0"/>
    </xf>
    <xf numFmtId="164" fontId="0" fillId="0" borderId="7" xfId="0" applyNumberFormat="1" applyBorder="1" applyAlignment="1" applyProtection="1">
      <alignment vertical="center"/>
      <protection locked="0"/>
    </xf>
    <xf numFmtId="166" fontId="0" fillId="2" borderId="8" xfId="0" applyNumberFormat="1" applyFill="1" applyBorder="1" applyAlignment="1" applyProtection="1">
      <alignment vertical="center"/>
      <protection locked="0"/>
    </xf>
    <xf numFmtId="49" fontId="0" fillId="0" borderId="0" xfId="0" applyNumberFormat="1" applyAlignment="1" applyProtection="1">
      <alignment vertical="center"/>
      <protection locked="0"/>
    </xf>
    <xf numFmtId="0" fontId="0" fillId="0" borderId="0" xfId="0" applyAlignment="1" applyProtection="1">
      <alignment horizontal="center" vertical="center"/>
      <protection locked="0"/>
    </xf>
    <xf numFmtId="168" fontId="0" fillId="0" borderId="0" xfId="0" applyNumberFormat="1" applyAlignment="1" applyProtection="1">
      <alignment horizontal="right" vertical="center"/>
      <protection locked="0"/>
    </xf>
    <xf numFmtId="164" fontId="0" fillId="0" borderId="0" xfId="0" applyNumberFormat="1" applyAlignment="1" applyProtection="1">
      <alignment vertical="center"/>
      <protection locked="0"/>
    </xf>
    <xf numFmtId="166" fontId="0" fillId="2" borderId="0" xfId="0" applyNumberFormat="1" applyFill="1" applyAlignment="1" applyProtection="1">
      <alignment vertical="center"/>
      <protection locked="0"/>
    </xf>
    <xf numFmtId="0" fontId="0" fillId="0" borderId="0" xfId="0" applyProtection="1">
      <protection locked="0"/>
    </xf>
    <xf numFmtId="0" fontId="0" fillId="0" borderId="10" xfId="0" applyBorder="1" applyProtection="1">
      <protection locked="0"/>
    </xf>
    <xf numFmtId="0" fontId="0" fillId="0" borderId="11" xfId="0" applyBorder="1" applyProtection="1">
      <protection locked="0"/>
    </xf>
    <xf numFmtId="0" fontId="0" fillId="0" borderId="12" xfId="0" applyBorder="1" applyProtection="1">
      <protection locked="0"/>
    </xf>
    <xf numFmtId="0" fontId="0" fillId="0" borderId="15" xfId="0" applyBorder="1" applyProtection="1">
      <protection locked="0"/>
    </xf>
    <xf numFmtId="0" fontId="0" fillId="0" borderId="16" xfId="0" applyBorder="1" applyProtection="1">
      <protection locked="0"/>
    </xf>
    <xf numFmtId="0" fontId="37" fillId="20" borderId="13" xfId="5" applyFont="1" applyFill="1" applyBorder="1" applyAlignment="1" applyProtection="1">
      <alignment horizontal="center" vertical="center" wrapText="1"/>
      <protection locked="0" hidden="1"/>
    </xf>
    <xf numFmtId="0" fontId="7" fillId="0" borderId="13" xfId="0" applyFont="1" applyBorder="1" applyAlignment="1" applyProtection="1">
      <alignment horizontal="center" vertical="center" wrapText="1"/>
      <protection locked="0"/>
    </xf>
    <xf numFmtId="0" fontId="20" fillId="0" borderId="13" xfId="0" applyFont="1" applyBorder="1" applyAlignment="1">
      <alignment horizontal="center" vertical="center" wrapText="1"/>
    </xf>
    <xf numFmtId="0" fontId="0" fillId="0" borderId="13" xfId="0" applyBorder="1" applyAlignment="1">
      <alignment horizontal="center" vertical="center" wrapText="1"/>
    </xf>
    <xf numFmtId="10" fontId="7" fillId="0" borderId="13" xfId="6" applyNumberFormat="1" applyFont="1" applyFill="1" applyBorder="1" applyAlignment="1" applyProtection="1">
      <alignment horizontal="center" vertical="center" wrapText="1"/>
    </xf>
    <xf numFmtId="49" fontId="17" fillId="2" borderId="13" xfId="0" applyNumberFormat="1" applyFont="1" applyFill="1" applyBorder="1" applyAlignment="1" applyProtection="1">
      <alignment vertical="top"/>
      <protection locked="0"/>
    </xf>
    <xf numFmtId="0" fontId="19" fillId="0" borderId="14" xfId="0" applyFont="1" applyBorder="1" applyAlignment="1" applyProtection="1">
      <alignment horizontal="right"/>
      <protection locked="0"/>
    </xf>
    <xf numFmtId="0" fontId="0" fillId="0" borderId="1" xfId="0" applyBorder="1" applyAlignment="1">
      <alignment horizontal="right"/>
    </xf>
    <xf numFmtId="0" fontId="0" fillId="0" borderId="1" xfId="0" applyBorder="1"/>
    <xf numFmtId="0" fontId="0" fillId="0" borderId="18" xfId="0" applyBorder="1"/>
    <xf numFmtId="49" fontId="17" fillId="2" borderId="6" xfId="0" applyNumberFormat="1" applyFont="1" applyFill="1" applyBorder="1" applyAlignment="1" applyProtection="1">
      <alignment horizontal="right" vertical="top"/>
      <protection locked="0"/>
    </xf>
    <xf numFmtId="0" fontId="11" fillId="0" borderId="14" xfId="0" applyFont="1" applyBorder="1" applyAlignment="1" applyProtection="1">
      <alignment horizontal="right"/>
      <protection locked="0"/>
    </xf>
    <xf numFmtId="0" fontId="29" fillId="0" borderId="24" xfId="0" applyFont="1" applyBorder="1"/>
    <xf numFmtId="0" fontId="0" fillId="0" borderId="24" xfId="0" applyBorder="1" applyAlignment="1">
      <alignment vertical="center"/>
    </xf>
    <xf numFmtId="0" fontId="2" fillId="0" borderId="24" xfId="0" applyFont="1" applyBorder="1" applyAlignment="1">
      <alignment horizontal="left"/>
    </xf>
    <xf numFmtId="0" fontId="2" fillId="0" borderId="26" xfId="0" applyFont="1" applyBorder="1" applyAlignment="1">
      <alignment horizontal="left" vertical="center"/>
    </xf>
    <xf numFmtId="0" fontId="2" fillId="0" borderId="24" xfId="0" applyFont="1" applyBorder="1" applyAlignment="1">
      <alignment horizontal="left" vertical="center"/>
    </xf>
    <xf numFmtId="0" fontId="29" fillId="0" borderId="24" xfId="0" applyFont="1" applyBorder="1" applyAlignment="1">
      <alignment horizontal="left"/>
    </xf>
    <xf numFmtId="0" fontId="2" fillId="0" borderId="25" xfId="0" applyFont="1" applyBorder="1" applyAlignment="1">
      <alignment horizontal="left" vertical="center"/>
    </xf>
    <xf numFmtId="0" fontId="2" fillId="0" borderId="27" xfId="0" applyFont="1" applyBorder="1" applyAlignment="1">
      <alignment horizontal="left"/>
    </xf>
    <xf numFmtId="0" fontId="2" fillId="19" borderId="24" xfId="0" applyFont="1" applyFill="1" applyBorder="1" applyAlignment="1">
      <alignment horizontal="left"/>
    </xf>
    <xf numFmtId="0" fontId="29" fillId="0" borderId="26" xfId="0" applyFont="1" applyBorder="1" applyAlignment="1">
      <alignment horizontal="left"/>
    </xf>
    <xf numFmtId="0" fontId="34" fillId="0" borderId="24" xfId="0" applyFont="1" applyBorder="1" applyAlignment="1">
      <alignment horizontal="left"/>
    </xf>
    <xf numFmtId="0" fontId="29" fillId="0" borderId="24" xfId="0" applyFont="1" applyBorder="1" applyAlignment="1">
      <alignment horizontal="left" vertical="center"/>
    </xf>
    <xf numFmtId="0" fontId="29" fillId="0" borderId="0" xfId="0" applyFont="1"/>
    <xf numFmtId="0" fontId="29" fillId="0" borderId="0" xfId="0" applyFont="1" applyAlignment="1">
      <alignment vertical="center"/>
    </xf>
    <xf numFmtId="0" fontId="29" fillId="0" borderId="24" xfId="0" applyFont="1" applyBorder="1" applyAlignment="1">
      <alignment vertical="center"/>
    </xf>
    <xf numFmtId="0" fontId="29" fillId="0" borderId="25" xfId="0" applyFont="1" applyBorder="1"/>
    <xf numFmtId="0" fontId="2" fillId="0" borderId="26" xfId="0" applyFont="1" applyBorder="1" applyAlignment="1">
      <alignment horizontal="left"/>
    </xf>
    <xf numFmtId="0" fontId="2" fillId="0" borderId="25" xfId="0" applyFont="1" applyBorder="1" applyAlignment="1">
      <alignment horizontal="left"/>
    </xf>
    <xf numFmtId="0" fontId="2" fillId="19" borderId="26" xfId="0" applyFont="1" applyFill="1" applyBorder="1" applyAlignment="1">
      <alignment horizontal="left"/>
    </xf>
    <xf numFmtId="0" fontId="2" fillId="19" borderId="24" xfId="0" applyFont="1" applyFill="1" applyBorder="1" applyAlignment="1">
      <alignment horizontal="left" vertical="center"/>
    </xf>
    <xf numFmtId="0" fontId="2" fillId="0" borderId="27" xfId="0" applyFont="1" applyBorder="1" applyAlignment="1">
      <alignment horizontal="left" vertical="center"/>
    </xf>
    <xf numFmtId="0" fontId="0" fillId="0" borderId="25" xfId="0" applyBorder="1" applyAlignment="1">
      <alignment vertical="center"/>
    </xf>
    <xf numFmtId="0" fontId="34" fillId="0" borderId="26" xfId="0" applyFont="1" applyBorder="1" applyAlignment="1">
      <alignment horizontal="left"/>
    </xf>
    <xf numFmtId="0" fontId="0" fillId="0" borderId="20" xfId="0" applyBorder="1" applyProtection="1">
      <protection locked="0"/>
    </xf>
    <xf numFmtId="0" fontId="0" fillId="0" borderId="19" xfId="0" applyBorder="1" applyProtection="1">
      <protection locked="0"/>
    </xf>
    <xf numFmtId="0" fontId="37" fillId="20" borderId="30" xfId="5" applyFont="1" applyFill="1" applyBorder="1" applyAlignment="1" applyProtection="1">
      <alignment horizontal="center" vertical="center" wrapText="1"/>
      <protection hidden="1"/>
    </xf>
    <xf numFmtId="0" fontId="0" fillId="0" borderId="21" xfId="0" applyBorder="1" applyProtection="1">
      <protection locked="0"/>
    </xf>
    <xf numFmtId="0" fontId="0" fillId="0" borderId="0" xfId="0" applyAlignment="1">
      <alignment horizontal="center" vertical="center"/>
    </xf>
    <xf numFmtId="0" fontId="0" fillId="0" borderId="13" xfId="0" applyBorder="1"/>
    <xf numFmtId="0" fontId="6" fillId="0" borderId="13" xfId="0" applyFont="1" applyBorder="1" applyAlignment="1">
      <alignment wrapText="1"/>
    </xf>
    <xf numFmtId="9" fontId="0" fillId="0" borderId="13" xfId="6" applyFont="1" applyBorder="1"/>
    <xf numFmtId="0" fontId="19" fillId="21" borderId="13" xfId="0" applyFont="1" applyFill="1" applyBorder="1" applyAlignment="1">
      <alignment horizontal="left" vertical="center"/>
    </xf>
    <xf numFmtId="0" fontId="32" fillId="21" borderId="0" xfId="0" applyFont="1" applyFill="1" applyAlignment="1">
      <alignment horizontal="center" vertical="center" wrapText="1"/>
    </xf>
    <xf numFmtId="0" fontId="29" fillId="21" borderId="13" xfId="0" applyFont="1" applyFill="1" applyBorder="1" applyAlignment="1">
      <alignment horizontal="center" vertical="center" wrapText="1"/>
    </xf>
    <xf numFmtId="0" fontId="13" fillId="21" borderId="13" xfId="0" applyFont="1" applyFill="1" applyBorder="1" applyAlignment="1">
      <alignment horizontal="center" vertical="center" wrapText="1"/>
    </xf>
    <xf numFmtId="0" fontId="29" fillId="21" borderId="0" xfId="0" applyFont="1" applyFill="1" applyAlignment="1">
      <alignment horizontal="center" vertical="center" wrapText="1"/>
    </xf>
    <xf numFmtId="0" fontId="0" fillId="21" borderId="0" xfId="0" applyFill="1"/>
    <xf numFmtId="0" fontId="10" fillId="10" borderId="32" xfId="0" applyFont="1" applyFill="1" applyBorder="1" applyAlignment="1">
      <alignment vertical="center" wrapText="1"/>
    </xf>
    <xf numFmtId="0" fontId="29" fillId="0" borderId="33" xfId="0" applyFont="1" applyBorder="1" applyAlignment="1">
      <alignment horizontal="left" wrapText="1"/>
    </xf>
    <xf numFmtId="0" fontId="29" fillId="0" borderId="24" xfId="0" applyFont="1" applyBorder="1" applyAlignment="1">
      <alignment horizontal="left" wrapText="1"/>
    </xf>
    <xf numFmtId="0" fontId="43" fillId="5" borderId="34" xfId="0" applyFont="1" applyFill="1" applyBorder="1" applyAlignment="1">
      <alignment vertical="center" wrapText="1"/>
    </xf>
    <xf numFmtId="0" fontId="43" fillId="6" borderId="2" xfId="0" applyFont="1" applyFill="1" applyBorder="1" applyAlignment="1">
      <alignment vertical="center" wrapText="1"/>
    </xf>
    <xf numFmtId="0" fontId="29" fillId="0" borderId="25" xfId="0" applyFont="1" applyBorder="1" applyAlignment="1">
      <alignment horizontal="left" vertical="center" wrapText="1"/>
    </xf>
    <xf numFmtId="0" fontId="43" fillId="11" borderId="34" xfId="0" applyFont="1" applyFill="1" applyBorder="1" applyAlignment="1">
      <alignment vertical="center" wrapText="1"/>
    </xf>
    <xf numFmtId="0" fontId="43" fillId="12" borderId="34" xfId="0" applyFont="1" applyFill="1" applyBorder="1" applyAlignment="1">
      <alignment vertical="center" wrapText="1"/>
    </xf>
    <xf numFmtId="0" fontId="43" fillId="13" borderId="34" xfId="0" applyFont="1" applyFill="1" applyBorder="1" applyAlignment="1">
      <alignment vertical="center" wrapText="1"/>
    </xf>
    <xf numFmtId="0" fontId="10" fillId="14" borderId="34" xfId="0" applyFont="1" applyFill="1" applyBorder="1" applyAlignment="1">
      <alignment vertical="center" wrapText="1"/>
    </xf>
    <xf numFmtId="0" fontId="43" fillId="9" borderId="34" xfId="0" applyFont="1" applyFill="1" applyBorder="1" applyAlignment="1">
      <alignment vertical="center" wrapText="1"/>
    </xf>
    <xf numFmtId="0" fontId="10" fillId="10" borderId="2" xfId="0" applyFont="1" applyFill="1" applyBorder="1" applyAlignment="1">
      <alignment vertical="center" wrapText="1"/>
    </xf>
    <xf numFmtId="0" fontId="10" fillId="15" borderId="34" xfId="0" applyFont="1" applyFill="1" applyBorder="1" applyAlignment="1">
      <alignment vertical="center" wrapText="1"/>
    </xf>
    <xf numFmtId="0" fontId="10" fillId="16" borderId="34" xfId="0" applyFont="1" applyFill="1" applyBorder="1" applyAlignment="1">
      <alignment vertical="center" wrapText="1"/>
    </xf>
    <xf numFmtId="0" fontId="10" fillId="7" borderId="34" xfId="0" applyFont="1" applyFill="1" applyBorder="1" applyAlignment="1">
      <alignment vertical="center" wrapText="1"/>
    </xf>
    <xf numFmtId="0" fontId="10" fillId="17" borderId="34" xfId="0" applyFont="1" applyFill="1" applyBorder="1" applyAlignment="1">
      <alignment vertical="center" wrapText="1"/>
    </xf>
    <xf numFmtId="0" fontId="10" fillId="18" borderId="34" xfId="0" applyFont="1" applyFill="1" applyBorder="1" applyAlignment="1">
      <alignment vertical="center" wrapText="1"/>
    </xf>
    <xf numFmtId="0" fontId="10" fillId="8" borderId="34" xfId="0" applyFont="1" applyFill="1" applyBorder="1" applyAlignment="1">
      <alignment vertical="center" wrapText="1"/>
    </xf>
    <xf numFmtId="0" fontId="0" fillId="0" borderId="24" xfId="0" applyBorder="1" applyAlignment="1">
      <alignment horizontal="left" vertical="center" wrapText="1"/>
    </xf>
    <xf numFmtId="0" fontId="1" fillId="0" borderId="31" xfId="0" applyFont="1" applyBorder="1" applyAlignment="1">
      <alignment horizontal="left" vertical="center" wrapText="1"/>
    </xf>
    <xf numFmtId="0" fontId="1" fillId="0" borderId="31" xfId="0" applyFont="1" applyBorder="1" applyAlignment="1">
      <alignment horizontal="left" wrapText="1"/>
    </xf>
    <xf numFmtId="0" fontId="1" fillId="21" borderId="35" xfId="0" applyFont="1" applyFill="1" applyBorder="1" applyAlignment="1">
      <alignment horizontal="left" vertical="center" wrapText="1"/>
    </xf>
    <xf numFmtId="0" fontId="29" fillId="0" borderId="31" xfId="0" applyFont="1" applyBorder="1" applyAlignment="1">
      <alignment horizontal="left" wrapText="1"/>
    </xf>
    <xf numFmtId="0" fontId="29" fillId="0" borderId="44" xfId="0" applyFont="1" applyBorder="1" applyAlignment="1">
      <alignment horizontal="left" wrapText="1"/>
    </xf>
    <xf numFmtId="0" fontId="29" fillId="0" borderId="37" xfId="0" applyFont="1" applyBorder="1" applyAlignment="1">
      <alignment horizontal="left" wrapText="1"/>
    </xf>
    <xf numFmtId="0" fontId="1" fillId="19" borderId="31" xfId="0" applyFont="1" applyFill="1" applyBorder="1" applyAlignment="1">
      <alignment horizontal="left" wrapText="1"/>
    </xf>
    <xf numFmtId="0" fontId="1" fillId="0" borderId="35" xfId="0" applyFont="1" applyBorder="1" applyAlignment="1">
      <alignment horizontal="left" wrapText="1"/>
    </xf>
    <xf numFmtId="0" fontId="34" fillId="0" borderId="31" xfId="0" applyFont="1" applyBorder="1" applyAlignment="1">
      <alignment horizontal="left" wrapText="1"/>
    </xf>
    <xf numFmtId="0" fontId="34" fillId="0" borderId="44" xfId="0" applyFont="1" applyBorder="1" applyAlignment="1">
      <alignment horizontal="left" wrapText="1"/>
    </xf>
    <xf numFmtId="0" fontId="29" fillId="0" borderId="47" xfId="0" applyFont="1" applyBorder="1" applyAlignment="1">
      <alignment wrapText="1"/>
    </xf>
    <xf numFmtId="0" fontId="29" fillId="0" borderId="48" xfId="0" applyFont="1" applyBorder="1" applyAlignment="1">
      <alignment horizontal="left" wrapText="1"/>
    </xf>
    <xf numFmtId="0" fontId="29" fillId="0" borderId="45" xfId="0" applyFont="1" applyBorder="1" applyAlignment="1">
      <alignment horizontal="left" wrapText="1"/>
    </xf>
    <xf numFmtId="0" fontId="29" fillId="0" borderId="49" xfId="0" applyFont="1" applyBorder="1" applyAlignment="1">
      <alignment wrapText="1"/>
    </xf>
    <xf numFmtId="0" fontId="29" fillId="0" borderId="27" xfId="0" applyFont="1" applyBorder="1" applyAlignment="1">
      <alignment horizontal="left" wrapText="1"/>
    </xf>
    <xf numFmtId="0" fontId="29" fillId="0" borderId="50" xfId="0" applyFont="1" applyBorder="1" applyAlignment="1">
      <alignment horizontal="left" wrapText="1"/>
    </xf>
    <xf numFmtId="0" fontId="29" fillId="0" borderId="50" xfId="0" applyFont="1" applyBorder="1" applyAlignment="1">
      <alignment horizontal="left" vertical="center" wrapText="1"/>
    </xf>
    <xf numFmtId="0" fontId="0" fillId="0" borderId="50" xfId="0" applyBorder="1" applyAlignment="1">
      <alignment horizontal="left" wrapText="1"/>
    </xf>
    <xf numFmtId="43" fontId="29" fillId="0" borderId="27" xfId="7" applyFont="1" applyFill="1" applyBorder="1" applyAlignment="1">
      <alignment horizontal="left" wrapText="1"/>
    </xf>
    <xf numFmtId="43" fontId="29" fillId="0" borderId="50" xfId="7" applyFont="1" applyFill="1" applyBorder="1" applyAlignment="1">
      <alignment horizontal="left" wrapText="1"/>
    </xf>
    <xf numFmtId="0" fontId="29" fillId="0" borderId="49" xfId="0" applyFont="1" applyBorder="1" applyAlignment="1">
      <alignment vertical="center" wrapText="1"/>
    </xf>
    <xf numFmtId="0" fontId="29" fillId="0" borderId="27" xfId="0" applyFont="1" applyBorder="1" applyAlignment="1">
      <alignment horizontal="left" vertical="center" wrapText="1"/>
    </xf>
    <xf numFmtId="41" fontId="29" fillId="0" borderId="50" xfId="7" applyNumberFormat="1" applyFont="1" applyBorder="1" applyAlignment="1">
      <alignment horizontal="left" wrapText="1"/>
    </xf>
    <xf numFmtId="0" fontId="0" fillId="0" borderId="27" xfId="0" applyBorder="1" applyAlignment="1">
      <alignment horizontal="left" wrapText="1"/>
    </xf>
    <xf numFmtId="41" fontId="29" fillId="0" borderId="27" xfId="7" applyNumberFormat="1" applyFont="1" applyBorder="1" applyAlignment="1">
      <alignment horizontal="left" wrapText="1"/>
    </xf>
    <xf numFmtId="41" fontId="29" fillId="0" borderId="27" xfId="7" applyNumberFormat="1" applyFont="1" applyFill="1" applyBorder="1" applyAlignment="1">
      <alignment horizontal="left" wrapText="1"/>
    </xf>
    <xf numFmtId="41" fontId="29" fillId="0" borderId="50" xfId="7" applyNumberFormat="1" applyFont="1" applyFill="1" applyBorder="1" applyAlignment="1">
      <alignment horizontal="left" wrapText="1"/>
    </xf>
    <xf numFmtId="170" fontId="29" fillId="0" borderId="50" xfId="7" applyNumberFormat="1" applyFont="1" applyBorder="1" applyAlignment="1">
      <alignment horizontal="left" wrapText="1"/>
    </xf>
    <xf numFmtId="41" fontId="29" fillId="3" borderId="27" xfId="7" applyNumberFormat="1" applyFont="1" applyFill="1" applyBorder="1" applyAlignment="1">
      <alignment horizontal="left" wrapText="1"/>
    </xf>
    <xf numFmtId="41" fontId="29" fillId="3" borderId="50" xfId="7" applyNumberFormat="1" applyFont="1" applyFill="1" applyBorder="1" applyAlignment="1">
      <alignment horizontal="left" wrapText="1"/>
    </xf>
    <xf numFmtId="0" fontId="29" fillId="22" borderId="50" xfId="0" applyFont="1" applyFill="1" applyBorder="1" applyAlignment="1">
      <alignment horizontal="left" wrapText="1"/>
    </xf>
    <xf numFmtId="0" fontId="29" fillId="0" borderId="51" xfId="0" applyFont="1" applyBorder="1" applyAlignment="1">
      <alignment wrapText="1"/>
    </xf>
    <xf numFmtId="0" fontId="29" fillId="0" borderId="52" xfId="0" applyFont="1" applyBorder="1" applyAlignment="1">
      <alignment horizontal="left" wrapText="1"/>
    </xf>
    <xf numFmtId="0" fontId="29" fillId="0" borderId="53" xfId="0" applyFont="1" applyBorder="1" applyAlignment="1">
      <alignment horizontal="left" wrapText="1"/>
    </xf>
    <xf numFmtId="0" fontId="29" fillId="0" borderId="47" xfId="0" applyFont="1" applyBorder="1" applyAlignment="1">
      <alignment horizontal="left" wrapText="1"/>
    </xf>
    <xf numFmtId="0" fontId="29" fillId="0" borderId="45" xfId="0" applyFont="1" applyBorder="1" applyAlignment="1">
      <alignment horizontal="left" vertical="center" wrapText="1"/>
    </xf>
    <xf numFmtId="0" fontId="29" fillId="0" borderId="49" xfId="0" applyFont="1" applyBorder="1" applyAlignment="1">
      <alignment horizontal="left" wrapText="1"/>
    </xf>
    <xf numFmtId="0" fontId="1" fillId="0" borderId="0" xfId="0" applyFont="1" applyAlignment="1">
      <alignment horizontal="left" vertical="center" wrapText="1"/>
    </xf>
    <xf numFmtId="0" fontId="1" fillId="0" borderId="43" xfId="0" applyFont="1" applyBorder="1" applyAlignment="1">
      <alignment horizontal="left" vertical="center" wrapText="1"/>
    </xf>
    <xf numFmtId="0" fontId="29" fillId="0" borderId="49" xfId="0" applyFont="1" applyBorder="1" applyAlignment="1">
      <alignment horizontal="left" vertical="center" wrapText="1"/>
    </xf>
    <xf numFmtId="0" fontId="32" fillId="0" borderId="49" xfId="0" applyFont="1" applyBorder="1" applyAlignment="1">
      <alignment horizontal="left" vertical="center" wrapText="1"/>
    </xf>
    <xf numFmtId="0" fontId="44" fillId="0" borderId="50" xfId="2" applyFont="1" applyFill="1" applyBorder="1" applyAlignment="1">
      <alignment horizontal="left" vertical="center" wrapText="1"/>
    </xf>
    <xf numFmtId="0" fontId="29" fillId="0" borderId="59" xfId="0" applyFont="1" applyBorder="1" applyAlignment="1">
      <alignment horizontal="left" wrapText="1"/>
    </xf>
    <xf numFmtId="0" fontId="24" fillId="0" borderId="49" xfId="0" applyFont="1" applyBorder="1" applyAlignment="1">
      <alignment horizontal="left" wrapText="1"/>
    </xf>
    <xf numFmtId="0" fontId="0" fillId="0" borderId="49" xfId="0" applyBorder="1" applyAlignment="1">
      <alignment horizontal="left" wrapText="1"/>
    </xf>
    <xf numFmtId="0" fontId="23" fillId="0" borderId="50" xfId="2" applyBorder="1" applyAlignment="1">
      <alignment horizontal="left" vertical="center" wrapText="1"/>
    </xf>
    <xf numFmtId="0" fontId="29" fillId="0" borderId="26" xfId="0" applyFont="1" applyBorder="1" applyAlignment="1">
      <alignment horizontal="left" wrapText="1"/>
    </xf>
    <xf numFmtId="0" fontId="29" fillId="0" borderId="60" xfId="0" applyFont="1" applyBorder="1" applyAlignment="1">
      <alignment horizontal="left" wrapText="1"/>
    </xf>
    <xf numFmtId="0" fontId="42" fillId="0" borderId="24" xfId="0" applyFont="1" applyBorder="1" applyAlignment="1">
      <alignment horizontal="left" wrapText="1"/>
    </xf>
    <xf numFmtId="1" fontId="29" fillId="0" borderId="27" xfId="0" applyNumberFormat="1" applyFont="1" applyBorder="1" applyAlignment="1">
      <alignment horizontal="left" wrapText="1"/>
    </xf>
    <xf numFmtId="0" fontId="29" fillId="0" borderId="29" xfId="0" applyFont="1" applyBorder="1" applyAlignment="1">
      <alignment horizontal="left" wrapText="1"/>
    </xf>
    <xf numFmtId="0" fontId="23" fillId="0" borderId="65" xfId="2" applyFill="1" applyBorder="1" applyAlignment="1">
      <alignment horizontal="left" wrapText="1"/>
    </xf>
    <xf numFmtId="0" fontId="29" fillId="0" borderId="60" xfId="0" applyFont="1" applyBorder="1" applyAlignment="1">
      <alignment horizontal="left" vertical="center" wrapText="1"/>
    </xf>
    <xf numFmtId="0" fontId="29" fillId="0" borderId="51" xfId="0" applyFont="1" applyBorder="1" applyAlignment="1">
      <alignment horizontal="left" wrapText="1"/>
    </xf>
    <xf numFmtId="0" fontId="29" fillId="0" borderId="53" xfId="0" applyFont="1" applyBorder="1" applyAlignment="1">
      <alignment horizontal="left" vertical="center" wrapText="1"/>
    </xf>
    <xf numFmtId="0" fontId="0" fillId="0" borderId="0" xfId="0" applyAlignment="1">
      <alignment horizontal="left" wrapText="1"/>
    </xf>
    <xf numFmtId="0" fontId="29" fillId="0" borderId="0" xfId="0" applyFont="1" applyAlignment="1">
      <alignment horizontal="left" wrapText="1"/>
    </xf>
    <xf numFmtId="10" fontId="0" fillId="0" borderId="0" xfId="6" applyNumberFormat="1" applyFont="1" applyAlignment="1">
      <alignment horizontal="left" wrapText="1"/>
    </xf>
    <xf numFmtId="0" fontId="29" fillId="0" borderId="36" xfId="0" applyFont="1" applyBorder="1" applyAlignment="1">
      <alignment wrapText="1"/>
    </xf>
    <xf numFmtId="0" fontId="1" fillId="0" borderId="36" xfId="0" applyFont="1" applyBorder="1" applyAlignment="1">
      <alignment vertical="center" wrapText="1"/>
    </xf>
    <xf numFmtId="0" fontId="1" fillId="0" borderId="37" xfId="0" applyFont="1" applyBorder="1" applyAlignment="1">
      <alignment vertical="center" wrapText="1"/>
    </xf>
    <xf numFmtId="0" fontId="29" fillId="0" borderId="39" xfId="0" applyFont="1" applyBorder="1" applyAlignment="1">
      <alignment vertical="center" wrapText="1"/>
    </xf>
    <xf numFmtId="0" fontId="29" fillId="0" borderId="42" xfId="0" applyFont="1" applyBorder="1" applyAlignment="1">
      <alignment vertical="center" wrapText="1"/>
    </xf>
    <xf numFmtId="0" fontId="29" fillId="0" borderId="42" xfId="0" applyFont="1" applyBorder="1" applyAlignment="1">
      <alignment wrapText="1"/>
    </xf>
    <xf numFmtId="0" fontId="1" fillId="19" borderId="36" xfId="0" applyFont="1" applyFill="1" applyBorder="1" applyAlignment="1">
      <alignment wrapText="1"/>
    </xf>
    <xf numFmtId="0" fontId="29" fillId="21" borderId="37" xfId="0" applyFont="1" applyFill="1" applyBorder="1" applyAlignment="1">
      <alignment wrapText="1"/>
    </xf>
    <xf numFmtId="0" fontId="1" fillId="0" borderId="37" xfId="0" applyFont="1" applyBorder="1" applyAlignment="1">
      <alignment wrapText="1"/>
    </xf>
    <xf numFmtId="0" fontId="1" fillId="19" borderId="37" xfId="0" applyFont="1" applyFill="1" applyBorder="1" applyAlignment="1">
      <alignment wrapText="1"/>
    </xf>
    <xf numFmtId="0" fontId="1" fillId="0" borderId="36" xfId="0" applyFont="1" applyBorder="1" applyAlignment="1">
      <alignment wrapText="1"/>
    </xf>
    <xf numFmtId="0" fontId="29" fillId="0" borderId="36" xfId="0" applyFont="1" applyBorder="1" applyAlignment="1">
      <alignment vertical="center" wrapText="1"/>
    </xf>
    <xf numFmtId="0" fontId="1" fillId="0" borderId="42" xfId="0" applyFont="1" applyBorder="1" applyAlignment="1">
      <alignment wrapText="1"/>
    </xf>
    <xf numFmtId="0" fontId="1" fillId="19" borderId="36" xfId="0" applyFont="1" applyFill="1" applyBorder="1" applyAlignment="1">
      <alignment vertical="center" wrapText="1"/>
    </xf>
    <xf numFmtId="0" fontId="1" fillId="0" borderId="36" xfId="0" applyFont="1" applyBorder="1" applyAlignment="1">
      <alignment horizontal="left" vertical="center" wrapText="1"/>
    </xf>
    <xf numFmtId="0" fontId="20" fillId="0" borderId="13" xfId="0" applyFont="1" applyBorder="1" applyAlignment="1" applyProtection="1">
      <alignment horizontal="center" vertical="center" wrapText="1"/>
      <protection locked="0"/>
    </xf>
    <xf numFmtId="0" fontId="20" fillId="0" borderId="69" xfId="0" applyFont="1" applyBorder="1" applyAlignment="1" applyProtection="1">
      <alignment horizontal="center" vertical="center" wrapText="1"/>
      <protection locked="0"/>
    </xf>
    <xf numFmtId="0" fontId="20" fillId="0" borderId="70" xfId="0" applyFont="1" applyBorder="1" applyAlignment="1" applyProtection="1">
      <alignment horizontal="center" vertical="center" wrapText="1"/>
      <protection locked="0"/>
    </xf>
    <xf numFmtId="0" fontId="7" fillId="0" borderId="72" xfId="0" applyFont="1" applyBorder="1" applyAlignment="1" applyProtection="1">
      <alignment horizontal="center" vertical="center" wrapText="1"/>
      <protection locked="0"/>
    </xf>
    <xf numFmtId="0" fontId="8" fillId="0" borderId="73" xfId="0" applyFont="1" applyBorder="1" applyAlignment="1" applyProtection="1">
      <alignment horizontal="center" vertical="center" wrapText="1"/>
      <protection locked="0"/>
    </xf>
    <xf numFmtId="49" fontId="5" fillId="2" borderId="14" xfId="0" applyNumberFormat="1" applyFont="1" applyFill="1" applyBorder="1" applyAlignment="1">
      <alignment horizontal="center" vertical="center"/>
    </xf>
    <xf numFmtId="49" fontId="5" fillId="2" borderId="1" xfId="0" applyNumberFormat="1" applyFont="1" applyFill="1" applyBorder="1" applyAlignment="1">
      <alignment horizontal="center" vertical="center"/>
    </xf>
    <xf numFmtId="49" fontId="5" fillId="2" borderId="3" xfId="0" applyNumberFormat="1" applyFont="1" applyFill="1" applyBorder="1" applyAlignment="1">
      <alignment horizontal="center" vertical="center"/>
    </xf>
    <xf numFmtId="49" fontId="5" fillId="2" borderId="4" xfId="0" applyNumberFormat="1" applyFont="1" applyFill="1" applyBorder="1" applyAlignment="1">
      <alignment horizontal="center" vertical="center"/>
    </xf>
    <xf numFmtId="0" fontId="37" fillId="20" borderId="17" xfId="5" applyFont="1" applyFill="1" applyBorder="1" applyAlignment="1" applyProtection="1">
      <alignment horizontal="center" vertical="center" wrapText="1"/>
      <protection hidden="1"/>
    </xf>
    <xf numFmtId="0" fontId="37" fillId="20" borderId="22" xfId="5" applyFont="1" applyFill="1" applyBorder="1" applyAlignment="1" applyProtection="1">
      <alignment horizontal="center" vertical="center" wrapText="1"/>
      <protection hidden="1"/>
    </xf>
    <xf numFmtId="0" fontId="37" fillId="20" borderId="17" xfId="5" applyFont="1" applyFill="1" applyBorder="1" applyAlignment="1" applyProtection="1">
      <alignment horizontal="center" vertical="center" wrapText="1"/>
      <protection locked="0" hidden="1"/>
    </xf>
    <xf numFmtId="0" fontId="37" fillId="20" borderId="22" xfId="5" applyFont="1" applyFill="1" applyBorder="1" applyAlignment="1" applyProtection="1">
      <alignment horizontal="center" vertical="center" wrapText="1"/>
      <protection locked="0" hidden="1"/>
    </xf>
    <xf numFmtId="164" fontId="16" fillId="2" borderId="13" xfId="0" applyNumberFormat="1" applyFont="1" applyFill="1" applyBorder="1" applyAlignment="1">
      <alignment horizontal="center" vertical="center"/>
    </xf>
    <xf numFmtId="164" fontId="16" fillId="2" borderId="14" xfId="0" applyNumberFormat="1" applyFont="1" applyFill="1" applyBorder="1" applyAlignment="1">
      <alignment horizontal="center" vertical="center"/>
    </xf>
    <xf numFmtId="164" fontId="16" fillId="2" borderId="22" xfId="0" applyNumberFormat="1" applyFont="1" applyFill="1" applyBorder="1" applyAlignment="1">
      <alignment horizontal="center" vertical="center"/>
    </xf>
    <xf numFmtId="164" fontId="16" fillId="2" borderId="6" xfId="0" applyNumberFormat="1" applyFont="1" applyFill="1" applyBorder="1" applyAlignment="1">
      <alignment horizontal="center" vertical="center"/>
    </xf>
    <xf numFmtId="49" fontId="5" fillId="2" borderId="2" xfId="0" applyNumberFormat="1" applyFont="1" applyFill="1" applyBorder="1" applyAlignment="1" applyProtection="1">
      <alignment horizontal="center" vertical="center"/>
      <protection locked="0"/>
    </xf>
    <xf numFmtId="49" fontId="5" fillId="2" borderId="3" xfId="0" applyNumberFormat="1" applyFont="1" applyFill="1" applyBorder="1" applyAlignment="1" applyProtection="1">
      <alignment horizontal="center" vertical="center"/>
      <protection locked="0"/>
    </xf>
    <xf numFmtId="49" fontId="5" fillId="2" borderId="4" xfId="0" applyNumberFormat="1" applyFont="1" applyFill="1" applyBorder="1" applyAlignment="1" applyProtection="1">
      <alignment horizontal="center" vertical="center"/>
      <protection locked="0"/>
    </xf>
    <xf numFmtId="49" fontId="5" fillId="2" borderId="5" xfId="0" applyNumberFormat="1" applyFont="1" applyFill="1" applyBorder="1" applyAlignment="1" applyProtection="1">
      <alignment horizontal="center" vertical="center"/>
      <protection locked="0"/>
    </xf>
    <xf numFmtId="49" fontId="5" fillId="2" borderId="0" xfId="0" applyNumberFormat="1" applyFont="1" applyFill="1" applyAlignment="1" applyProtection="1">
      <alignment horizontal="center" vertical="center"/>
      <protection locked="0"/>
    </xf>
    <xf numFmtId="49" fontId="5" fillId="2" borderId="9" xfId="0" applyNumberFormat="1" applyFont="1" applyFill="1" applyBorder="1" applyAlignment="1" applyProtection="1">
      <alignment horizontal="center" vertical="center"/>
      <protection locked="0"/>
    </xf>
    <xf numFmtId="49" fontId="5" fillId="2" borderId="6" xfId="0" applyNumberFormat="1" applyFont="1" applyFill="1" applyBorder="1" applyAlignment="1" applyProtection="1">
      <alignment horizontal="center" vertical="center"/>
      <protection locked="0"/>
    </xf>
    <xf numFmtId="49" fontId="5" fillId="2" borderId="7" xfId="0" applyNumberFormat="1" applyFont="1" applyFill="1" applyBorder="1" applyAlignment="1" applyProtection="1">
      <alignment horizontal="center" vertical="center"/>
      <protection locked="0"/>
    </xf>
    <xf numFmtId="49" fontId="5" fillId="2" borderId="8" xfId="0" applyNumberFormat="1" applyFont="1" applyFill="1" applyBorder="1" applyAlignment="1" applyProtection="1">
      <alignment horizontal="center" vertical="center"/>
      <protection locked="0"/>
    </xf>
    <xf numFmtId="164" fontId="16" fillId="2" borderId="17" xfId="0" applyNumberFormat="1" applyFont="1" applyFill="1" applyBorder="1" applyAlignment="1" applyProtection="1">
      <alignment horizontal="center" vertical="center"/>
      <protection locked="0"/>
    </xf>
    <xf numFmtId="169" fontId="0" fillId="0" borderId="1" xfId="0" applyNumberFormat="1" applyBorder="1" applyAlignment="1">
      <alignment horizontal="center"/>
    </xf>
    <xf numFmtId="0" fontId="37" fillId="20" borderId="23" xfId="5" applyFont="1" applyFill="1" applyBorder="1" applyAlignment="1" applyProtection="1">
      <alignment horizontal="center" vertical="center" wrapText="1"/>
      <protection hidden="1"/>
    </xf>
    <xf numFmtId="0" fontId="9" fillId="0" borderId="17"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14" xfId="0" applyFont="1" applyBorder="1" applyAlignment="1" applyProtection="1">
      <alignment horizontal="left" wrapText="1"/>
      <protection locked="0"/>
    </xf>
    <xf numFmtId="0" fontId="9" fillId="0" borderId="1" xfId="0" applyFont="1" applyBorder="1" applyAlignment="1" applyProtection="1">
      <alignment horizontal="left" wrapText="1"/>
      <protection locked="0"/>
    </xf>
    <xf numFmtId="0" fontId="9" fillId="0" borderId="18" xfId="0" applyFont="1" applyBorder="1" applyAlignment="1" applyProtection="1">
      <alignment horizontal="left" wrapText="1"/>
      <protection locked="0"/>
    </xf>
    <xf numFmtId="49" fontId="9" fillId="0" borderId="14" xfId="0" applyNumberFormat="1" applyFont="1" applyBorder="1" applyAlignment="1" applyProtection="1">
      <alignment wrapText="1"/>
      <protection locked="0"/>
    </xf>
    <xf numFmtId="49" fontId="9" fillId="0" borderId="1" xfId="0" applyNumberFormat="1" applyFont="1" applyBorder="1" applyAlignment="1" applyProtection="1">
      <alignment wrapText="1"/>
      <protection locked="0"/>
    </xf>
    <xf numFmtId="49" fontId="9" fillId="0" borderId="18" xfId="0" applyNumberFormat="1" applyFont="1" applyBorder="1" applyAlignment="1" applyProtection="1">
      <alignment wrapText="1"/>
      <protection locked="0"/>
    </xf>
    <xf numFmtId="49" fontId="9" fillId="0" borderId="2" xfId="0" applyNumberFormat="1" applyFont="1" applyBorder="1" applyAlignment="1" applyProtection="1">
      <alignment wrapText="1"/>
      <protection locked="0"/>
    </xf>
    <xf numFmtId="49" fontId="9" fillId="0" borderId="3" xfId="0" applyNumberFormat="1" applyFont="1" applyBorder="1" applyAlignment="1" applyProtection="1">
      <alignment wrapText="1"/>
      <protection locked="0"/>
    </xf>
    <xf numFmtId="49" fontId="9" fillId="0" borderId="4" xfId="0" applyNumberFormat="1" applyFont="1" applyBorder="1" applyAlignment="1" applyProtection="1">
      <alignment wrapText="1"/>
      <protection locked="0"/>
    </xf>
    <xf numFmtId="0" fontId="16" fillId="3" borderId="74" xfId="0" applyFont="1" applyFill="1" applyBorder="1" applyAlignment="1">
      <alignment wrapText="1"/>
    </xf>
    <xf numFmtId="0" fontId="16" fillId="3" borderId="75" xfId="0" applyFont="1" applyFill="1" applyBorder="1" applyAlignment="1">
      <alignment wrapText="1"/>
    </xf>
    <xf numFmtId="0" fontId="16" fillId="3" borderId="71" xfId="0" applyFont="1" applyFill="1" applyBorder="1" applyAlignment="1">
      <alignment wrapText="1"/>
    </xf>
    <xf numFmtId="49" fontId="16" fillId="0" borderId="14" xfId="0" applyNumberFormat="1" applyFont="1" applyBorder="1" applyAlignment="1" applyProtection="1">
      <alignment wrapText="1"/>
      <protection locked="0"/>
    </xf>
    <xf numFmtId="49" fontId="16" fillId="0" borderId="1" xfId="0" applyNumberFormat="1" applyFont="1" applyBorder="1" applyAlignment="1" applyProtection="1">
      <alignment wrapText="1"/>
      <protection locked="0"/>
    </xf>
    <xf numFmtId="49" fontId="16" fillId="0" borderId="18" xfId="0" applyNumberFormat="1" applyFont="1" applyBorder="1" applyAlignment="1" applyProtection="1">
      <alignment wrapText="1"/>
      <protection locked="0"/>
    </xf>
    <xf numFmtId="49" fontId="16" fillId="3" borderId="14" xfId="0" applyNumberFormat="1" applyFont="1" applyFill="1" applyBorder="1" applyAlignment="1" applyProtection="1">
      <alignment wrapText="1"/>
      <protection locked="0"/>
    </xf>
    <xf numFmtId="49" fontId="16" fillId="3" borderId="1" xfId="0" applyNumberFormat="1" applyFont="1" applyFill="1" applyBorder="1" applyAlignment="1" applyProtection="1">
      <alignment wrapText="1"/>
      <protection locked="0"/>
    </xf>
    <xf numFmtId="49" fontId="16" fillId="3" borderId="18" xfId="0" applyNumberFormat="1" applyFont="1" applyFill="1" applyBorder="1" applyAlignment="1" applyProtection="1">
      <alignment wrapText="1"/>
      <protection locked="0"/>
    </xf>
    <xf numFmtId="49" fontId="16" fillId="0" borderId="2" xfId="0" applyNumberFormat="1" applyFont="1" applyBorder="1" applyAlignment="1" applyProtection="1">
      <alignment wrapText="1"/>
      <protection locked="0"/>
    </xf>
    <xf numFmtId="49" fontId="16" fillId="0" borderId="3" xfId="0" applyNumberFormat="1" applyFont="1" applyBorder="1" applyAlignment="1" applyProtection="1">
      <alignment wrapText="1"/>
      <protection locked="0"/>
    </xf>
    <xf numFmtId="49" fontId="16" fillId="0" borderId="4" xfId="0" applyNumberFormat="1" applyFont="1" applyBorder="1" applyAlignment="1" applyProtection="1">
      <alignment wrapText="1"/>
      <protection locked="0"/>
    </xf>
    <xf numFmtId="0" fontId="16" fillId="0" borderId="74" xfId="0" applyFont="1" applyBorder="1" applyAlignment="1">
      <alignment wrapText="1"/>
    </xf>
    <xf numFmtId="0" fontId="16" fillId="0" borderId="75" xfId="0" applyFont="1" applyBorder="1" applyAlignment="1">
      <alignment wrapText="1"/>
    </xf>
    <xf numFmtId="0" fontId="16" fillId="0" borderId="71" xfId="0" applyFont="1" applyBorder="1" applyAlignment="1">
      <alignment wrapText="1"/>
    </xf>
    <xf numFmtId="49" fontId="9" fillId="0" borderId="0" xfId="0" applyNumberFormat="1" applyFont="1" applyAlignment="1" applyProtection="1">
      <alignment horizontal="center" vertical="center"/>
      <protection locked="0"/>
    </xf>
    <xf numFmtId="49" fontId="0" fillId="0" borderId="0" xfId="0" applyNumberFormat="1" applyAlignment="1" applyProtection="1">
      <alignment horizontal="center" vertical="center"/>
      <protection locked="0"/>
    </xf>
    <xf numFmtId="164" fontId="11" fillId="2" borderId="14" xfId="0" applyNumberFormat="1" applyFont="1" applyFill="1" applyBorder="1" applyAlignment="1">
      <alignment horizontal="center" vertical="center"/>
    </xf>
    <xf numFmtId="164" fontId="8" fillId="2" borderId="1" xfId="0" applyNumberFormat="1" applyFont="1" applyFill="1" applyBorder="1" applyAlignment="1">
      <alignment horizontal="center" vertical="center"/>
    </xf>
    <xf numFmtId="164" fontId="8" fillId="2" borderId="18" xfId="0" applyNumberFormat="1" applyFont="1" applyFill="1" applyBorder="1" applyAlignment="1">
      <alignment horizontal="center" vertical="center"/>
    </xf>
    <xf numFmtId="164" fontId="11" fillId="2" borderId="14" xfId="0" applyNumberFormat="1" applyFont="1" applyFill="1" applyBorder="1" applyAlignment="1" applyProtection="1">
      <alignment horizontal="center" vertical="center"/>
      <protection locked="0"/>
    </xf>
    <xf numFmtId="164" fontId="8" fillId="2" borderId="1" xfId="0" applyNumberFormat="1" applyFont="1" applyFill="1" applyBorder="1" applyAlignment="1" applyProtection="1">
      <alignment horizontal="center" vertical="center"/>
      <protection locked="0"/>
    </xf>
    <xf numFmtId="164" fontId="8" fillId="2" borderId="18" xfId="0" applyNumberFormat="1" applyFont="1" applyFill="1" applyBorder="1" applyAlignment="1" applyProtection="1">
      <alignment horizontal="center" vertical="center"/>
      <protection locked="0"/>
    </xf>
    <xf numFmtId="0" fontId="9" fillId="0" borderId="66" xfId="0" applyFont="1" applyBorder="1" applyAlignment="1">
      <alignment horizontal="center" vertical="center" wrapText="1"/>
    </xf>
    <xf numFmtId="0" fontId="9" fillId="0" borderId="67" xfId="0" applyFont="1" applyBorder="1" applyAlignment="1">
      <alignment horizontal="center" vertical="center" wrapText="1"/>
    </xf>
    <xf numFmtId="0" fontId="9" fillId="0" borderId="68" xfId="0" applyFont="1" applyBorder="1" applyAlignment="1">
      <alignment horizontal="center" vertical="center" wrapText="1"/>
    </xf>
    <xf numFmtId="0" fontId="37" fillId="20" borderId="2" xfId="5" applyFont="1" applyFill="1" applyBorder="1" applyAlignment="1" applyProtection="1">
      <alignment horizontal="center" vertical="center" wrapText="1"/>
      <protection hidden="1"/>
    </xf>
    <xf numFmtId="0" fontId="37" fillId="20" borderId="5" xfId="5" applyFont="1" applyFill="1" applyBorder="1" applyAlignment="1" applyProtection="1">
      <alignment horizontal="center" vertical="center" wrapText="1"/>
      <protection hidden="1"/>
    </xf>
    <xf numFmtId="0" fontId="37" fillId="20" borderId="6" xfId="5" applyFont="1" applyFill="1" applyBorder="1" applyAlignment="1" applyProtection="1">
      <alignment horizontal="center" vertical="center" wrapText="1"/>
      <protection hidden="1"/>
    </xf>
    <xf numFmtId="0" fontId="9" fillId="3" borderId="23" xfId="0" applyFont="1" applyFill="1" applyBorder="1" applyAlignment="1">
      <alignment horizontal="center" vertical="center" wrapText="1"/>
    </xf>
    <xf numFmtId="0" fontId="9" fillId="3" borderId="22" xfId="0" applyFont="1" applyFill="1" applyBorder="1" applyAlignment="1">
      <alignment horizontal="center" vertical="center" wrapText="1"/>
    </xf>
    <xf numFmtId="49" fontId="18" fillId="2" borderId="0" xfId="0" applyNumberFormat="1" applyFont="1" applyFill="1" applyAlignment="1" applyProtection="1">
      <alignment horizontal="center" vertical="top"/>
      <protection locked="0"/>
    </xf>
    <xf numFmtId="164" fontId="16" fillId="2" borderId="14" xfId="0" applyNumberFormat="1" applyFont="1" applyFill="1" applyBorder="1" applyAlignment="1" applyProtection="1">
      <alignment horizontal="center" vertical="center"/>
      <protection locked="0"/>
    </xf>
    <xf numFmtId="164" fontId="16" fillId="2" borderId="1" xfId="0" applyNumberFormat="1" applyFont="1" applyFill="1" applyBorder="1" applyAlignment="1" applyProtection="1">
      <alignment horizontal="center" vertical="center"/>
      <protection locked="0"/>
    </xf>
    <xf numFmtId="164" fontId="16" fillId="2" borderId="18" xfId="0" applyNumberFormat="1" applyFont="1" applyFill="1" applyBorder="1" applyAlignment="1" applyProtection="1">
      <alignment horizontal="center" vertical="center"/>
      <protection locked="0"/>
    </xf>
    <xf numFmtId="0" fontId="37" fillId="20" borderId="14" xfId="5" applyFont="1" applyFill="1" applyBorder="1" applyAlignment="1" applyProtection="1">
      <alignment horizontal="center" vertical="center" wrapText="1"/>
      <protection locked="0" hidden="1"/>
    </xf>
    <xf numFmtId="0" fontId="37" fillId="20" borderId="1" xfId="5" applyFont="1" applyFill="1" applyBorder="1" applyAlignment="1" applyProtection="1">
      <alignment horizontal="center" vertical="center" wrapText="1"/>
      <protection locked="0" hidden="1"/>
    </xf>
    <xf numFmtId="0" fontId="37" fillId="20" borderId="18" xfId="5" applyFont="1" applyFill="1" applyBorder="1" applyAlignment="1" applyProtection="1">
      <alignment horizontal="center" vertical="center" wrapText="1"/>
      <protection locked="0" hidden="1"/>
    </xf>
    <xf numFmtId="0" fontId="19" fillId="0" borderId="7" xfId="0" applyFont="1" applyBorder="1" applyAlignment="1">
      <alignment horizontal="center"/>
    </xf>
    <xf numFmtId="0" fontId="0" fillId="0" borderId="7" xfId="0" applyBorder="1" applyAlignment="1">
      <alignment horizontal="center"/>
    </xf>
    <xf numFmtId="0" fontId="45" fillId="0" borderId="7" xfId="0" applyFont="1" applyBorder="1" applyAlignment="1">
      <alignment horizontal="center" wrapText="1"/>
    </xf>
    <xf numFmtId="0" fontId="1" fillId="0" borderId="36" xfId="0" applyFont="1" applyBorder="1" applyAlignment="1">
      <alignment horizontal="left" vertical="center" wrapText="1"/>
    </xf>
    <xf numFmtId="0" fontId="1" fillId="0" borderId="43" xfId="0" applyFont="1" applyBorder="1" applyAlignment="1">
      <alignment horizontal="left" vertical="center" wrapText="1"/>
    </xf>
    <xf numFmtId="0" fontId="1" fillId="0" borderId="35" xfId="0" applyFont="1" applyBorder="1" applyAlignment="1">
      <alignment horizontal="left" vertical="center" wrapText="1"/>
    </xf>
    <xf numFmtId="0" fontId="1" fillId="0" borderId="36" xfId="0" applyFont="1" applyBorder="1" applyAlignment="1">
      <alignment horizontal="left" wrapText="1"/>
    </xf>
    <xf numFmtId="0" fontId="1" fillId="0" borderId="43" xfId="0" applyFont="1" applyBorder="1" applyAlignment="1">
      <alignment horizontal="left" wrapText="1"/>
    </xf>
    <xf numFmtId="0" fontId="1" fillId="0" borderId="35" xfId="0" applyFont="1" applyBorder="1" applyAlignment="1">
      <alignment horizontal="left" wrapText="1"/>
    </xf>
    <xf numFmtId="0" fontId="29" fillId="0" borderId="28" xfId="0" applyFont="1" applyBorder="1" applyAlignment="1">
      <alignment horizontal="center" wrapText="1"/>
    </xf>
    <xf numFmtId="0" fontId="29" fillId="0" borderId="48" xfId="0" applyFont="1" applyBorder="1" applyAlignment="1">
      <alignment horizontal="center" wrapText="1"/>
    </xf>
    <xf numFmtId="0" fontId="29" fillId="0" borderId="61" xfId="0" applyFont="1" applyBorder="1" applyAlignment="1">
      <alignment horizontal="center" vertical="center" wrapText="1"/>
    </xf>
    <xf numFmtId="0" fontId="29" fillId="0" borderId="45" xfId="0" applyFont="1" applyBorder="1" applyAlignment="1">
      <alignment horizontal="center" vertical="center" wrapText="1"/>
    </xf>
    <xf numFmtId="0" fontId="29" fillId="0" borderId="62" xfId="0" applyFont="1" applyBorder="1" applyAlignment="1">
      <alignment horizontal="left" wrapText="1"/>
    </xf>
    <xf numFmtId="0" fontId="29" fillId="0" borderId="63" xfId="0" applyFont="1" applyBorder="1" applyAlignment="1">
      <alignment horizontal="left" wrapText="1"/>
    </xf>
    <xf numFmtId="0" fontId="29" fillId="0" borderId="28" xfId="0" applyFont="1" applyBorder="1" applyAlignment="1">
      <alignment horizontal="left" wrapText="1"/>
    </xf>
    <xf numFmtId="0" fontId="29" fillId="0" borderId="64" xfId="0" applyFont="1" applyBorder="1" applyAlignment="1">
      <alignment horizontal="left" wrapText="1"/>
    </xf>
    <xf numFmtId="0" fontId="29" fillId="0" borderId="42" xfId="0" applyFont="1" applyBorder="1" applyAlignment="1">
      <alignment horizontal="left" vertical="center" wrapText="1"/>
    </xf>
    <xf numFmtId="0" fontId="29" fillId="0" borderId="35" xfId="0" applyFont="1" applyBorder="1" applyAlignment="1">
      <alignment horizontal="left" vertical="center" wrapText="1"/>
    </xf>
    <xf numFmtId="0" fontId="1" fillId="19" borderId="36" xfId="0" applyFont="1" applyFill="1" applyBorder="1" applyAlignment="1">
      <alignment horizontal="left" wrapText="1"/>
    </xf>
    <xf numFmtId="0" fontId="1" fillId="19" borderId="43" xfId="0" applyFont="1" applyFill="1" applyBorder="1" applyAlignment="1">
      <alignment horizontal="left" wrapText="1"/>
    </xf>
    <xf numFmtId="0" fontId="1" fillId="19" borderId="35" xfId="0" applyFont="1" applyFill="1" applyBorder="1" applyAlignment="1">
      <alignment horizontal="left" wrapText="1"/>
    </xf>
    <xf numFmtId="0" fontId="1" fillId="19" borderId="36" xfId="0" applyFont="1" applyFill="1" applyBorder="1" applyAlignment="1">
      <alignment horizontal="left" vertical="center" wrapText="1"/>
    </xf>
    <xf numFmtId="0" fontId="1" fillId="19" borderId="43" xfId="0" applyFont="1" applyFill="1" applyBorder="1" applyAlignment="1">
      <alignment horizontal="left" vertical="center" wrapText="1"/>
    </xf>
    <xf numFmtId="0" fontId="1" fillId="19" borderId="35" xfId="0" applyFont="1" applyFill="1" applyBorder="1" applyAlignment="1">
      <alignment horizontal="left" vertical="center" wrapText="1"/>
    </xf>
    <xf numFmtId="0" fontId="29" fillId="0" borderId="36" xfId="0" applyFont="1" applyBorder="1" applyAlignment="1">
      <alignment horizontal="left" wrapText="1"/>
    </xf>
    <xf numFmtId="0" fontId="29" fillId="0" borderId="35" xfId="0" applyFont="1" applyBorder="1" applyAlignment="1">
      <alignment horizontal="left" wrapText="1"/>
    </xf>
    <xf numFmtId="0" fontId="29" fillId="0" borderId="36" xfId="0" applyFont="1" applyBorder="1" applyAlignment="1">
      <alignment horizontal="left" vertical="center" wrapText="1"/>
    </xf>
    <xf numFmtId="0" fontId="1" fillId="0" borderId="37" xfId="0" applyFont="1" applyBorder="1" applyAlignment="1">
      <alignment horizontal="left" wrapText="1"/>
    </xf>
    <xf numFmtId="0" fontId="1" fillId="0" borderId="38" xfId="0" applyFont="1" applyBorder="1" applyAlignment="1">
      <alignment horizontal="left" wrapText="1"/>
    </xf>
    <xf numFmtId="0" fontId="1" fillId="19" borderId="37" xfId="0" applyFont="1" applyFill="1" applyBorder="1" applyAlignment="1">
      <alignment horizontal="left" wrapText="1"/>
    </xf>
    <xf numFmtId="0" fontId="1" fillId="19" borderId="46" xfId="0" applyFont="1" applyFill="1" applyBorder="1" applyAlignment="1">
      <alignment horizontal="left" wrapText="1"/>
    </xf>
    <xf numFmtId="0" fontId="1" fillId="19" borderId="38" xfId="0" applyFont="1" applyFill="1" applyBorder="1" applyAlignment="1">
      <alignment horizontal="left" wrapText="1"/>
    </xf>
    <xf numFmtId="0" fontId="29" fillId="0" borderId="57" xfId="0" applyFont="1" applyBorder="1" applyAlignment="1">
      <alignment horizontal="center" wrapText="1"/>
    </xf>
    <xf numFmtId="0" fontId="29" fillId="0" borderId="58" xfId="0" applyFont="1" applyBorder="1" applyAlignment="1">
      <alignment horizontal="center" wrapText="1"/>
    </xf>
    <xf numFmtId="0" fontId="29" fillId="0" borderId="43" xfId="0" applyFont="1" applyBorder="1" applyAlignment="1">
      <alignment horizontal="left" vertical="center" wrapText="1"/>
    </xf>
    <xf numFmtId="0" fontId="29" fillId="0" borderId="42" xfId="0" applyFont="1" applyBorder="1" applyAlignment="1">
      <alignment horizontal="left" wrapText="1"/>
    </xf>
    <xf numFmtId="0" fontId="29" fillId="0" borderId="55" xfId="0" applyFont="1" applyBorder="1" applyAlignment="1">
      <alignment horizontal="center" wrapText="1"/>
    </xf>
    <xf numFmtId="0" fontId="29" fillId="0" borderId="47" xfId="0" applyFont="1" applyBorder="1" applyAlignment="1">
      <alignment horizontal="center" wrapText="1"/>
    </xf>
    <xf numFmtId="0" fontId="29" fillId="0" borderId="56" xfId="0" applyFont="1" applyBorder="1" applyAlignment="1">
      <alignment horizontal="center" wrapText="1"/>
    </xf>
    <xf numFmtId="0" fontId="29" fillId="0" borderId="37" xfId="0" applyFont="1" applyBorder="1" applyAlignment="1">
      <alignment horizontal="center" vertical="center" wrapText="1"/>
    </xf>
    <xf numFmtId="0" fontId="29" fillId="0" borderId="39" xfId="0" applyFont="1" applyBorder="1" applyAlignment="1">
      <alignment horizontal="left" vertical="center" wrapText="1"/>
    </xf>
    <xf numFmtId="0" fontId="29" fillId="0" borderId="40" xfId="0" applyFont="1" applyBorder="1" applyAlignment="1">
      <alignment horizontal="left" vertical="center" wrapText="1"/>
    </xf>
    <xf numFmtId="0" fontId="29" fillId="0" borderId="41" xfId="0" applyFont="1" applyBorder="1" applyAlignment="1">
      <alignment horizontal="left" vertical="center" wrapText="1"/>
    </xf>
    <xf numFmtId="0" fontId="29" fillId="0" borderId="54" xfId="0" applyFont="1" applyBorder="1" applyAlignment="1">
      <alignment horizontal="left" wrapText="1"/>
    </xf>
    <xf numFmtId="0" fontId="29" fillId="0" borderId="47" xfId="0" applyFont="1" applyBorder="1" applyAlignment="1">
      <alignment horizontal="left" wrapText="1"/>
    </xf>
  </cellXfs>
  <cellStyles count="8">
    <cellStyle name="Euro" xfId="1" xr:uid="{00000000-0005-0000-0000-000000000000}"/>
    <cellStyle name="Hipervínculo 2" xfId="2" xr:uid="{00000000-0005-0000-0000-000001000000}"/>
    <cellStyle name="Millares" xfId="7" builtinId="3"/>
    <cellStyle name="Moneda 2" xfId="3" xr:uid="{00000000-0005-0000-0000-000003000000}"/>
    <cellStyle name="Normal" xfId="0" builtinId="0"/>
    <cellStyle name="Normal 2" xfId="4" xr:uid="{00000000-0005-0000-0000-000005000000}"/>
    <cellStyle name="Normal 5" xfId="5" xr:uid="{00000000-0005-0000-0000-000006000000}"/>
    <cellStyle name="Porcentaje" xfId="6"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06/relationships/vbaProject" Target="vbaProject.bin"/><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38100</xdr:colOff>
      <xdr:row>3</xdr:row>
      <xdr:rowOff>83820</xdr:rowOff>
    </xdr:from>
    <xdr:to>
      <xdr:col>3</xdr:col>
      <xdr:colOff>304800</xdr:colOff>
      <xdr:row>8</xdr:row>
      <xdr:rowOff>134620</xdr:rowOff>
    </xdr:to>
    <xdr:pic>
      <xdr:nvPicPr>
        <xdr:cNvPr id="2090" name="Imagen 2">
          <a:extLst>
            <a:ext uri="{FF2B5EF4-FFF2-40B4-BE49-F238E27FC236}">
              <a16:creationId xmlns:a16="http://schemas.microsoft.com/office/drawing/2014/main" id="{00000000-0008-0000-0000-00002A0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7680" y="594360"/>
          <a:ext cx="1257300" cy="1303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106680</xdr:colOff>
      <xdr:row>2</xdr:row>
      <xdr:rowOff>15240</xdr:rowOff>
    </xdr:from>
    <xdr:to>
      <xdr:col>5</xdr:col>
      <xdr:colOff>706755</xdr:colOff>
      <xdr:row>5</xdr:row>
      <xdr:rowOff>396240</xdr:rowOff>
    </xdr:to>
    <xdr:pic>
      <xdr:nvPicPr>
        <xdr:cNvPr id="4122" name="Imagen 2">
          <a:extLst>
            <a:ext uri="{FF2B5EF4-FFF2-40B4-BE49-F238E27FC236}">
              <a16:creationId xmlns:a16="http://schemas.microsoft.com/office/drawing/2014/main" id="{00000000-0008-0000-0100-00001A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180" y="198120"/>
          <a:ext cx="1257300" cy="1303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6</xdr:col>
      <xdr:colOff>1645622</xdr:colOff>
      <xdr:row>9</xdr:row>
      <xdr:rowOff>782347</xdr:rowOff>
    </xdr:from>
    <xdr:ext cx="184730" cy="298800"/>
    <xdr:sp macro="" textlink="">
      <xdr:nvSpPr>
        <xdr:cNvPr id="2" name="Rectángulo 1">
          <a:extLst>
            <a:ext uri="{FF2B5EF4-FFF2-40B4-BE49-F238E27FC236}">
              <a16:creationId xmlns:a16="http://schemas.microsoft.com/office/drawing/2014/main" id="{BFC6DE3A-87A5-4FDF-8DBB-1E3FBBE860E3}"/>
            </a:ext>
          </a:extLst>
        </xdr:cNvPr>
        <xdr:cNvSpPr/>
      </xdr:nvSpPr>
      <xdr:spPr>
        <a:xfrm>
          <a:off x="6296997" y="2957222"/>
          <a:ext cx="184730" cy="298800"/>
        </a:xfrm>
        <a:prstGeom prst="rect">
          <a:avLst/>
        </a:prstGeom>
        <a:solidFill>
          <a:schemeClr val="bg1"/>
        </a:solidFill>
      </xdr:spPr>
      <xdr:txBody>
        <a:bodyPr wrap="none" lIns="91440" tIns="45720" rIns="91440" bIns="45720">
          <a:spAutoFit/>
        </a:bodyPr>
        <a:lstStyle/>
        <a:p>
          <a:pPr algn="ctr"/>
          <a:endPar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endParaRPr>
        </a:p>
      </xdr:txBody>
    </xdr:sp>
    <xdr:clientData/>
  </xdr:oneCellAnchor>
  <xdr:oneCellAnchor>
    <xdr:from>
      <xdr:col>6</xdr:col>
      <xdr:colOff>1622623</xdr:colOff>
      <xdr:row>13</xdr:row>
      <xdr:rowOff>782347</xdr:rowOff>
    </xdr:from>
    <xdr:ext cx="234551" cy="298800"/>
    <xdr:sp macro="" textlink="">
      <xdr:nvSpPr>
        <xdr:cNvPr id="4" name="Rectángulo 3">
          <a:extLst>
            <a:ext uri="{FF2B5EF4-FFF2-40B4-BE49-F238E27FC236}">
              <a16:creationId xmlns:a16="http://schemas.microsoft.com/office/drawing/2014/main" id="{0D164D25-572F-4FED-8FEE-1DF2F5A4FAB3}"/>
            </a:ext>
          </a:extLst>
        </xdr:cNvPr>
        <xdr:cNvSpPr/>
      </xdr:nvSpPr>
      <xdr:spPr>
        <a:xfrm>
          <a:off x="6273998" y="6259222"/>
          <a:ext cx="234551"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a:t>
          </a:r>
        </a:p>
      </xdr:txBody>
    </xdr:sp>
    <xdr:clientData/>
  </xdr:oneCellAnchor>
  <xdr:oneCellAnchor>
    <xdr:from>
      <xdr:col>6</xdr:col>
      <xdr:colOff>1639979</xdr:colOff>
      <xdr:row>18</xdr:row>
      <xdr:rowOff>97395</xdr:rowOff>
    </xdr:from>
    <xdr:ext cx="234551" cy="298800"/>
    <xdr:sp macro="" textlink="">
      <xdr:nvSpPr>
        <xdr:cNvPr id="5" name="Rectángulo 4">
          <a:extLst>
            <a:ext uri="{FF2B5EF4-FFF2-40B4-BE49-F238E27FC236}">
              <a16:creationId xmlns:a16="http://schemas.microsoft.com/office/drawing/2014/main" id="{8A16AD10-C280-4E52-B6DB-B58F7C5725E0}"/>
            </a:ext>
          </a:extLst>
        </xdr:cNvPr>
        <xdr:cNvSpPr/>
      </xdr:nvSpPr>
      <xdr:spPr>
        <a:xfrm>
          <a:off x="6291354" y="9701770"/>
          <a:ext cx="234551"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a:t>
          </a:r>
        </a:p>
      </xdr:txBody>
    </xdr:sp>
    <xdr:clientData/>
  </xdr:oneCellAnchor>
  <xdr:oneCellAnchor>
    <xdr:from>
      <xdr:col>6</xdr:col>
      <xdr:colOff>1643723</xdr:colOff>
      <xdr:row>33</xdr:row>
      <xdr:rowOff>774727</xdr:rowOff>
    </xdr:from>
    <xdr:ext cx="184731" cy="298800"/>
    <xdr:sp macro="" textlink="">
      <xdr:nvSpPr>
        <xdr:cNvPr id="12" name="Rectángulo 11">
          <a:extLst>
            <a:ext uri="{FF2B5EF4-FFF2-40B4-BE49-F238E27FC236}">
              <a16:creationId xmlns:a16="http://schemas.microsoft.com/office/drawing/2014/main" id="{08A81813-26A3-43AF-BD5E-252C5BFF91A8}"/>
            </a:ext>
          </a:extLst>
        </xdr:cNvPr>
        <xdr:cNvSpPr/>
      </xdr:nvSpPr>
      <xdr:spPr>
        <a:xfrm>
          <a:off x="6295098" y="22761602"/>
          <a:ext cx="184731" cy="298800"/>
        </a:xfrm>
        <a:prstGeom prst="rect">
          <a:avLst/>
        </a:prstGeom>
        <a:noFill/>
      </xdr:spPr>
      <xdr:txBody>
        <a:bodyPr wrap="none" lIns="91440" tIns="45720" rIns="91440" bIns="45720">
          <a:spAutoFit/>
        </a:bodyPr>
        <a:lstStyle/>
        <a:p>
          <a:pPr algn="ctr"/>
          <a:endPar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endParaRPr>
        </a:p>
      </xdr:txBody>
    </xdr:sp>
    <xdr:clientData/>
  </xdr:oneCellAnchor>
  <xdr:oneCellAnchor>
    <xdr:from>
      <xdr:col>6</xdr:col>
      <xdr:colOff>1643723</xdr:colOff>
      <xdr:row>41</xdr:row>
      <xdr:rowOff>774727</xdr:rowOff>
    </xdr:from>
    <xdr:ext cx="184731" cy="298800"/>
    <xdr:sp macro="" textlink="">
      <xdr:nvSpPr>
        <xdr:cNvPr id="17" name="Rectángulo 16">
          <a:extLst>
            <a:ext uri="{FF2B5EF4-FFF2-40B4-BE49-F238E27FC236}">
              <a16:creationId xmlns:a16="http://schemas.microsoft.com/office/drawing/2014/main" id="{F803CA22-31BF-47D1-9001-9CDCD8077B22}"/>
            </a:ext>
          </a:extLst>
        </xdr:cNvPr>
        <xdr:cNvSpPr/>
      </xdr:nvSpPr>
      <xdr:spPr>
        <a:xfrm>
          <a:off x="6295098" y="29460852"/>
          <a:ext cx="184731" cy="298800"/>
        </a:xfrm>
        <a:prstGeom prst="rect">
          <a:avLst/>
        </a:prstGeom>
        <a:noFill/>
      </xdr:spPr>
      <xdr:txBody>
        <a:bodyPr wrap="none" lIns="91440" tIns="45720" rIns="91440" bIns="45720">
          <a:spAutoFit/>
        </a:bodyPr>
        <a:lstStyle/>
        <a:p>
          <a:pPr algn="ctr"/>
          <a:endPar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endParaRPr>
        </a:p>
      </xdr:txBody>
    </xdr:sp>
    <xdr:clientData/>
  </xdr:oneCellAnchor>
  <xdr:oneCellAnchor>
    <xdr:from>
      <xdr:col>6</xdr:col>
      <xdr:colOff>1643723</xdr:colOff>
      <xdr:row>49</xdr:row>
      <xdr:rowOff>774727</xdr:rowOff>
    </xdr:from>
    <xdr:ext cx="184730" cy="298800"/>
    <xdr:sp macro="" textlink="">
      <xdr:nvSpPr>
        <xdr:cNvPr id="20" name="Rectángulo 19">
          <a:extLst>
            <a:ext uri="{FF2B5EF4-FFF2-40B4-BE49-F238E27FC236}">
              <a16:creationId xmlns:a16="http://schemas.microsoft.com/office/drawing/2014/main" id="{4E9EB9DC-9FCA-4FF9-B8E2-E7442A981D1C}"/>
            </a:ext>
          </a:extLst>
        </xdr:cNvPr>
        <xdr:cNvSpPr/>
      </xdr:nvSpPr>
      <xdr:spPr>
        <a:xfrm>
          <a:off x="6295098" y="36064852"/>
          <a:ext cx="184730" cy="298800"/>
        </a:xfrm>
        <a:prstGeom prst="rect">
          <a:avLst/>
        </a:prstGeom>
        <a:noFill/>
      </xdr:spPr>
      <xdr:txBody>
        <a:bodyPr wrap="none" lIns="91440" tIns="45720" rIns="91440" bIns="45720">
          <a:spAutoFit/>
        </a:bodyPr>
        <a:lstStyle/>
        <a:p>
          <a:pPr algn="ctr"/>
          <a:endPar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endParaRPr>
        </a:p>
      </xdr:txBody>
    </xdr:sp>
    <xdr:clientData/>
  </xdr:oneCellAnchor>
  <xdr:oneCellAnchor>
    <xdr:from>
      <xdr:col>6</xdr:col>
      <xdr:colOff>1643723</xdr:colOff>
      <xdr:row>49</xdr:row>
      <xdr:rowOff>774727</xdr:rowOff>
    </xdr:from>
    <xdr:ext cx="184731" cy="298800"/>
    <xdr:sp macro="" textlink="">
      <xdr:nvSpPr>
        <xdr:cNvPr id="21" name="Rectángulo 20">
          <a:extLst>
            <a:ext uri="{FF2B5EF4-FFF2-40B4-BE49-F238E27FC236}">
              <a16:creationId xmlns:a16="http://schemas.microsoft.com/office/drawing/2014/main" id="{EE18C89C-1CD8-4AA2-9F9B-33E17EBEEB18}"/>
            </a:ext>
          </a:extLst>
        </xdr:cNvPr>
        <xdr:cNvSpPr/>
      </xdr:nvSpPr>
      <xdr:spPr>
        <a:xfrm>
          <a:off x="6295098" y="36064852"/>
          <a:ext cx="184731" cy="298800"/>
        </a:xfrm>
        <a:prstGeom prst="rect">
          <a:avLst/>
        </a:prstGeom>
        <a:noFill/>
      </xdr:spPr>
      <xdr:txBody>
        <a:bodyPr wrap="none" lIns="91440" tIns="45720" rIns="91440" bIns="45720">
          <a:spAutoFit/>
        </a:bodyPr>
        <a:lstStyle/>
        <a:p>
          <a:pPr algn="ctr"/>
          <a:endPar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endParaRPr>
        </a:p>
      </xdr:txBody>
    </xdr:sp>
    <xdr:clientData/>
  </xdr:oneCellAnchor>
  <xdr:oneCellAnchor>
    <xdr:from>
      <xdr:col>6</xdr:col>
      <xdr:colOff>1643723</xdr:colOff>
      <xdr:row>53</xdr:row>
      <xdr:rowOff>774727</xdr:rowOff>
    </xdr:from>
    <xdr:ext cx="184730" cy="298800"/>
    <xdr:sp macro="" textlink="">
      <xdr:nvSpPr>
        <xdr:cNvPr id="22" name="Rectángulo 21">
          <a:extLst>
            <a:ext uri="{FF2B5EF4-FFF2-40B4-BE49-F238E27FC236}">
              <a16:creationId xmlns:a16="http://schemas.microsoft.com/office/drawing/2014/main" id="{61EDCF15-DC72-4906-9F85-DE1209BF7E78}"/>
            </a:ext>
          </a:extLst>
        </xdr:cNvPr>
        <xdr:cNvSpPr/>
      </xdr:nvSpPr>
      <xdr:spPr>
        <a:xfrm>
          <a:off x="6295098" y="39366852"/>
          <a:ext cx="184730" cy="298800"/>
        </a:xfrm>
        <a:prstGeom prst="rect">
          <a:avLst/>
        </a:prstGeom>
        <a:noFill/>
      </xdr:spPr>
      <xdr:txBody>
        <a:bodyPr wrap="none" lIns="91440" tIns="45720" rIns="91440" bIns="45720">
          <a:spAutoFit/>
        </a:bodyPr>
        <a:lstStyle/>
        <a:p>
          <a:pPr algn="ctr"/>
          <a:endPar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endParaRPr>
        </a:p>
      </xdr:txBody>
    </xdr:sp>
    <xdr:clientData/>
  </xdr:oneCellAnchor>
  <xdr:oneCellAnchor>
    <xdr:from>
      <xdr:col>6</xdr:col>
      <xdr:colOff>1643723</xdr:colOff>
      <xdr:row>53</xdr:row>
      <xdr:rowOff>774727</xdr:rowOff>
    </xdr:from>
    <xdr:ext cx="184731" cy="298800"/>
    <xdr:sp macro="" textlink="">
      <xdr:nvSpPr>
        <xdr:cNvPr id="23" name="Rectángulo 22">
          <a:extLst>
            <a:ext uri="{FF2B5EF4-FFF2-40B4-BE49-F238E27FC236}">
              <a16:creationId xmlns:a16="http://schemas.microsoft.com/office/drawing/2014/main" id="{344165AB-6EB6-490D-B8DE-DC568F6B4544}"/>
            </a:ext>
          </a:extLst>
        </xdr:cNvPr>
        <xdr:cNvSpPr/>
      </xdr:nvSpPr>
      <xdr:spPr>
        <a:xfrm>
          <a:off x="6295098" y="39366852"/>
          <a:ext cx="184731" cy="298800"/>
        </a:xfrm>
        <a:prstGeom prst="rect">
          <a:avLst/>
        </a:prstGeom>
        <a:noFill/>
      </xdr:spPr>
      <xdr:txBody>
        <a:bodyPr wrap="none" lIns="91440" tIns="45720" rIns="91440" bIns="45720">
          <a:spAutoFit/>
        </a:bodyPr>
        <a:lstStyle/>
        <a:p>
          <a:pPr algn="ctr"/>
          <a:endPar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endParaRPr>
        </a:p>
      </xdr:txBody>
    </xdr:sp>
    <xdr:clientData/>
  </xdr:oneCellAnchor>
  <xdr:oneCellAnchor>
    <xdr:from>
      <xdr:col>6</xdr:col>
      <xdr:colOff>1643723</xdr:colOff>
      <xdr:row>57</xdr:row>
      <xdr:rowOff>774727</xdr:rowOff>
    </xdr:from>
    <xdr:ext cx="184731" cy="298800"/>
    <xdr:sp macro="" textlink="">
      <xdr:nvSpPr>
        <xdr:cNvPr id="24" name="Rectángulo 23">
          <a:extLst>
            <a:ext uri="{FF2B5EF4-FFF2-40B4-BE49-F238E27FC236}">
              <a16:creationId xmlns:a16="http://schemas.microsoft.com/office/drawing/2014/main" id="{66199850-E2F3-44E1-811C-5691A4D05B11}"/>
            </a:ext>
          </a:extLst>
        </xdr:cNvPr>
        <xdr:cNvSpPr/>
      </xdr:nvSpPr>
      <xdr:spPr>
        <a:xfrm>
          <a:off x="6295098" y="42668852"/>
          <a:ext cx="184731" cy="298800"/>
        </a:xfrm>
        <a:prstGeom prst="rect">
          <a:avLst/>
        </a:prstGeom>
        <a:noFill/>
      </xdr:spPr>
      <xdr:txBody>
        <a:bodyPr wrap="none" lIns="91440" tIns="45720" rIns="91440" bIns="45720">
          <a:spAutoFit/>
        </a:bodyPr>
        <a:lstStyle/>
        <a:p>
          <a:pPr algn="ctr"/>
          <a:endPar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endParaRPr>
        </a:p>
      </xdr:txBody>
    </xdr:sp>
    <xdr:clientData/>
  </xdr:oneCellAnchor>
  <xdr:oneCellAnchor>
    <xdr:from>
      <xdr:col>5</xdr:col>
      <xdr:colOff>3501102</xdr:colOff>
      <xdr:row>61</xdr:row>
      <xdr:rowOff>774727</xdr:rowOff>
    </xdr:from>
    <xdr:ext cx="3486724" cy="298800"/>
    <xdr:sp macro="" textlink="">
      <xdr:nvSpPr>
        <xdr:cNvPr id="26" name="Rectángulo 25">
          <a:extLst>
            <a:ext uri="{FF2B5EF4-FFF2-40B4-BE49-F238E27FC236}">
              <a16:creationId xmlns:a16="http://schemas.microsoft.com/office/drawing/2014/main" id="{69CDB785-63C6-4C16-A420-3767E7D30A97}"/>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61</xdr:row>
      <xdr:rowOff>774727</xdr:rowOff>
    </xdr:from>
    <xdr:ext cx="3486724" cy="298800"/>
    <xdr:sp macro="" textlink="">
      <xdr:nvSpPr>
        <xdr:cNvPr id="27" name="Rectángulo 26">
          <a:extLst>
            <a:ext uri="{FF2B5EF4-FFF2-40B4-BE49-F238E27FC236}">
              <a16:creationId xmlns:a16="http://schemas.microsoft.com/office/drawing/2014/main" id="{95AE3D6F-B652-45E9-97AE-76664FB1059C}"/>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6</xdr:col>
      <xdr:colOff>1643723</xdr:colOff>
      <xdr:row>65</xdr:row>
      <xdr:rowOff>774727</xdr:rowOff>
    </xdr:from>
    <xdr:ext cx="184731" cy="298800"/>
    <xdr:sp macro="" textlink="">
      <xdr:nvSpPr>
        <xdr:cNvPr id="28" name="Rectángulo 27">
          <a:extLst>
            <a:ext uri="{FF2B5EF4-FFF2-40B4-BE49-F238E27FC236}">
              <a16:creationId xmlns:a16="http://schemas.microsoft.com/office/drawing/2014/main" id="{4D247823-A52F-4A00-A033-92993691FC84}"/>
            </a:ext>
          </a:extLst>
        </xdr:cNvPr>
        <xdr:cNvSpPr/>
      </xdr:nvSpPr>
      <xdr:spPr>
        <a:xfrm>
          <a:off x="6295098" y="49717352"/>
          <a:ext cx="184731" cy="298800"/>
        </a:xfrm>
        <a:prstGeom prst="rect">
          <a:avLst/>
        </a:prstGeom>
        <a:noFill/>
      </xdr:spPr>
      <xdr:txBody>
        <a:bodyPr wrap="none" lIns="91440" tIns="45720" rIns="91440" bIns="45720">
          <a:spAutoFit/>
        </a:bodyPr>
        <a:lstStyle/>
        <a:p>
          <a:pPr algn="ctr"/>
          <a:endPar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endParaRPr>
        </a:p>
      </xdr:txBody>
    </xdr:sp>
    <xdr:clientData/>
  </xdr:oneCellAnchor>
  <xdr:oneCellAnchor>
    <xdr:from>
      <xdr:col>6</xdr:col>
      <xdr:colOff>1643723</xdr:colOff>
      <xdr:row>65</xdr:row>
      <xdr:rowOff>774727</xdr:rowOff>
    </xdr:from>
    <xdr:ext cx="184731" cy="298800"/>
    <xdr:sp macro="" textlink="">
      <xdr:nvSpPr>
        <xdr:cNvPr id="29" name="Rectángulo 28">
          <a:extLst>
            <a:ext uri="{FF2B5EF4-FFF2-40B4-BE49-F238E27FC236}">
              <a16:creationId xmlns:a16="http://schemas.microsoft.com/office/drawing/2014/main" id="{55FCE709-B970-44BB-A131-E1807B85B077}"/>
            </a:ext>
          </a:extLst>
        </xdr:cNvPr>
        <xdr:cNvSpPr/>
      </xdr:nvSpPr>
      <xdr:spPr>
        <a:xfrm>
          <a:off x="6295098" y="49717352"/>
          <a:ext cx="184731" cy="298800"/>
        </a:xfrm>
        <a:prstGeom prst="rect">
          <a:avLst/>
        </a:prstGeom>
        <a:noFill/>
      </xdr:spPr>
      <xdr:txBody>
        <a:bodyPr wrap="none" lIns="91440" tIns="45720" rIns="91440" bIns="45720">
          <a:spAutoFit/>
        </a:bodyPr>
        <a:lstStyle/>
        <a:p>
          <a:pPr algn="ctr"/>
          <a:endPar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endParaRPr>
        </a:p>
      </xdr:txBody>
    </xdr:sp>
    <xdr:clientData/>
  </xdr:oneCellAnchor>
  <xdr:oneCellAnchor>
    <xdr:from>
      <xdr:col>6</xdr:col>
      <xdr:colOff>1643723</xdr:colOff>
      <xdr:row>69</xdr:row>
      <xdr:rowOff>774727</xdr:rowOff>
    </xdr:from>
    <xdr:ext cx="184730" cy="298800"/>
    <xdr:sp macro="" textlink="">
      <xdr:nvSpPr>
        <xdr:cNvPr id="30" name="Rectángulo 29">
          <a:extLst>
            <a:ext uri="{FF2B5EF4-FFF2-40B4-BE49-F238E27FC236}">
              <a16:creationId xmlns:a16="http://schemas.microsoft.com/office/drawing/2014/main" id="{4457F44D-D48F-460C-996D-CC1C826E0F5F}"/>
            </a:ext>
          </a:extLst>
        </xdr:cNvPr>
        <xdr:cNvSpPr/>
      </xdr:nvSpPr>
      <xdr:spPr>
        <a:xfrm>
          <a:off x="6295098" y="53019352"/>
          <a:ext cx="184730" cy="298800"/>
        </a:xfrm>
        <a:prstGeom prst="rect">
          <a:avLst/>
        </a:prstGeom>
        <a:noFill/>
      </xdr:spPr>
      <xdr:txBody>
        <a:bodyPr wrap="none" lIns="91440" tIns="45720" rIns="91440" bIns="45720">
          <a:spAutoFit/>
        </a:bodyPr>
        <a:lstStyle/>
        <a:p>
          <a:pPr algn="ctr"/>
          <a:endPar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endParaRPr>
        </a:p>
      </xdr:txBody>
    </xdr:sp>
    <xdr:clientData/>
  </xdr:oneCellAnchor>
  <xdr:oneCellAnchor>
    <xdr:from>
      <xdr:col>6</xdr:col>
      <xdr:colOff>1643723</xdr:colOff>
      <xdr:row>73</xdr:row>
      <xdr:rowOff>774727</xdr:rowOff>
    </xdr:from>
    <xdr:ext cx="184731" cy="298800"/>
    <xdr:sp macro="" textlink="">
      <xdr:nvSpPr>
        <xdr:cNvPr id="32" name="Rectángulo 31">
          <a:extLst>
            <a:ext uri="{FF2B5EF4-FFF2-40B4-BE49-F238E27FC236}">
              <a16:creationId xmlns:a16="http://schemas.microsoft.com/office/drawing/2014/main" id="{0AE6B4BE-C19E-4151-B968-ED3496C551E7}"/>
            </a:ext>
          </a:extLst>
        </xdr:cNvPr>
        <xdr:cNvSpPr/>
      </xdr:nvSpPr>
      <xdr:spPr>
        <a:xfrm>
          <a:off x="6295098" y="56321352"/>
          <a:ext cx="184731" cy="298800"/>
        </a:xfrm>
        <a:prstGeom prst="rect">
          <a:avLst/>
        </a:prstGeom>
        <a:noFill/>
      </xdr:spPr>
      <xdr:txBody>
        <a:bodyPr wrap="none" lIns="91440" tIns="45720" rIns="91440" bIns="45720">
          <a:spAutoFit/>
        </a:bodyPr>
        <a:lstStyle/>
        <a:p>
          <a:pPr algn="ctr"/>
          <a:endPar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endParaRPr>
        </a:p>
      </xdr:txBody>
    </xdr:sp>
    <xdr:clientData/>
  </xdr:oneCellAnchor>
  <xdr:oneCellAnchor>
    <xdr:from>
      <xdr:col>6</xdr:col>
      <xdr:colOff>1618813</xdr:colOff>
      <xdr:row>81</xdr:row>
      <xdr:rowOff>774727</xdr:rowOff>
    </xdr:from>
    <xdr:ext cx="234551" cy="298800"/>
    <xdr:sp macro="" textlink="">
      <xdr:nvSpPr>
        <xdr:cNvPr id="37" name="Rectángulo 36">
          <a:extLst>
            <a:ext uri="{FF2B5EF4-FFF2-40B4-BE49-F238E27FC236}">
              <a16:creationId xmlns:a16="http://schemas.microsoft.com/office/drawing/2014/main" id="{5BFD589A-3486-4B17-B76F-662DFEAD3182}"/>
            </a:ext>
          </a:extLst>
        </xdr:cNvPr>
        <xdr:cNvSpPr/>
      </xdr:nvSpPr>
      <xdr:spPr>
        <a:xfrm>
          <a:off x="6270188" y="62925352"/>
          <a:ext cx="234551"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a:t>
          </a:r>
        </a:p>
      </xdr:txBody>
    </xdr:sp>
    <xdr:clientData/>
  </xdr:oneCellAnchor>
  <xdr:oneCellAnchor>
    <xdr:from>
      <xdr:col>5</xdr:col>
      <xdr:colOff>3501102</xdr:colOff>
      <xdr:row>86</xdr:row>
      <xdr:rowOff>0</xdr:rowOff>
    </xdr:from>
    <xdr:ext cx="3486724" cy="298800"/>
    <xdr:sp macro="" textlink="">
      <xdr:nvSpPr>
        <xdr:cNvPr id="40" name="Rectángulo 39">
          <a:extLst>
            <a:ext uri="{FF2B5EF4-FFF2-40B4-BE49-F238E27FC236}">
              <a16:creationId xmlns:a16="http://schemas.microsoft.com/office/drawing/2014/main" id="{25B61E6A-D4C7-47EA-9A31-57CC72B68AF8}"/>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86</xdr:row>
      <xdr:rowOff>0</xdr:rowOff>
    </xdr:from>
    <xdr:ext cx="3486724" cy="298800"/>
    <xdr:sp macro="" textlink="">
      <xdr:nvSpPr>
        <xdr:cNvPr id="41" name="Rectángulo 40">
          <a:extLst>
            <a:ext uri="{FF2B5EF4-FFF2-40B4-BE49-F238E27FC236}">
              <a16:creationId xmlns:a16="http://schemas.microsoft.com/office/drawing/2014/main" id="{5DF312DD-65E3-4C76-B144-ADB27F22C2B8}"/>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89</xdr:row>
      <xdr:rowOff>774727</xdr:rowOff>
    </xdr:from>
    <xdr:ext cx="3486724" cy="298800"/>
    <xdr:sp macro="" textlink="">
      <xdr:nvSpPr>
        <xdr:cNvPr id="42" name="Rectángulo 41">
          <a:extLst>
            <a:ext uri="{FF2B5EF4-FFF2-40B4-BE49-F238E27FC236}">
              <a16:creationId xmlns:a16="http://schemas.microsoft.com/office/drawing/2014/main" id="{CFD77CF3-2C36-4C04-8083-4DC1B8108A01}"/>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89</xdr:row>
      <xdr:rowOff>774727</xdr:rowOff>
    </xdr:from>
    <xdr:ext cx="3486724" cy="298800"/>
    <xdr:sp macro="" textlink="">
      <xdr:nvSpPr>
        <xdr:cNvPr id="43" name="Rectángulo 42">
          <a:extLst>
            <a:ext uri="{FF2B5EF4-FFF2-40B4-BE49-F238E27FC236}">
              <a16:creationId xmlns:a16="http://schemas.microsoft.com/office/drawing/2014/main" id="{4EAAF40E-86C5-4E63-A72E-3D0F781E6155}"/>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93</xdr:row>
      <xdr:rowOff>774727</xdr:rowOff>
    </xdr:from>
    <xdr:ext cx="3486724" cy="298800"/>
    <xdr:sp macro="" textlink="">
      <xdr:nvSpPr>
        <xdr:cNvPr id="44" name="Rectángulo 43">
          <a:extLst>
            <a:ext uri="{FF2B5EF4-FFF2-40B4-BE49-F238E27FC236}">
              <a16:creationId xmlns:a16="http://schemas.microsoft.com/office/drawing/2014/main" id="{4C41BD55-7D90-4C7E-9C75-B96A61C77713}"/>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93</xdr:row>
      <xdr:rowOff>774727</xdr:rowOff>
    </xdr:from>
    <xdr:ext cx="3486724" cy="298800"/>
    <xdr:sp macro="" textlink="">
      <xdr:nvSpPr>
        <xdr:cNvPr id="45" name="Rectángulo 44">
          <a:extLst>
            <a:ext uri="{FF2B5EF4-FFF2-40B4-BE49-F238E27FC236}">
              <a16:creationId xmlns:a16="http://schemas.microsoft.com/office/drawing/2014/main" id="{B6487014-9615-4AEB-B5C7-F511804A50AF}"/>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97</xdr:row>
      <xdr:rowOff>774727</xdr:rowOff>
    </xdr:from>
    <xdr:ext cx="3486724" cy="298800"/>
    <xdr:sp macro="" textlink="">
      <xdr:nvSpPr>
        <xdr:cNvPr id="46" name="Rectángulo 45">
          <a:extLst>
            <a:ext uri="{FF2B5EF4-FFF2-40B4-BE49-F238E27FC236}">
              <a16:creationId xmlns:a16="http://schemas.microsoft.com/office/drawing/2014/main" id="{6F199A4B-3219-458D-975E-92616BF8C92C}"/>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97</xdr:row>
      <xdr:rowOff>774727</xdr:rowOff>
    </xdr:from>
    <xdr:ext cx="3486724" cy="298800"/>
    <xdr:sp macro="" textlink="">
      <xdr:nvSpPr>
        <xdr:cNvPr id="47" name="Rectángulo 46">
          <a:extLst>
            <a:ext uri="{FF2B5EF4-FFF2-40B4-BE49-F238E27FC236}">
              <a16:creationId xmlns:a16="http://schemas.microsoft.com/office/drawing/2014/main" id="{CBBFAB62-B0B8-4E9C-AC8C-D3CE50E346EA}"/>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101</xdr:row>
      <xdr:rowOff>774727</xdr:rowOff>
    </xdr:from>
    <xdr:ext cx="3486724" cy="298800"/>
    <xdr:sp macro="" textlink="">
      <xdr:nvSpPr>
        <xdr:cNvPr id="48" name="Rectángulo 47">
          <a:extLst>
            <a:ext uri="{FF2B5EF4-FFF2-40B4-BE49-F238E27FC236}">
              <a16:creationId xmlns:a16="http://schemas.microsoft.com/office/drawing/2014/main" id="{DC0B380F-C18B-421D-B4DF-843103FED559}"/>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101</xdr:row>
      <xdr:rowOff>774727</xdr:rowOff>
    </xdr:from>
    <xdr:ext cx="3486724" cy="298800"/>
    <xdr:sp macro="" textlink="">
      <xdr:nvSpPr>
        <xdr:cNvPr id="49" name="Rectángulo 48">
          <a:extLst>
            <a:ext uri="{FF2B5EF4-FFF2-40B4-BE49-F238E27FC236}">
              <a16:creationId xmlns:a16="http://schemas.microsoft.com/office/drawing/2014/main" id="{F2B1ACAC-B98F-43FC-B9D8-0E549A194AE7}"/>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105</xdr:row>
      <xdr:rowOff>774727</xdr:rowOff>
    </xdr:from>
    <xdr:ext cx="3486724" cy="298800"/>
    <xdr:sp macro="" textlink="">
      <xdr:nvSpPr>
        <xdr:cNvPr id="50" name="Rectángulo 49">
          <a:extLst>
            <a:ext uri="{FF2B5EF4-FFF2-40B4-BE49-F238E27FC236}">
              <a16:creationId xmlns:a16="http://schemas.microsoft.com/office/drawing/2014/main" id="{A2DCC7E2-38B0-4CAD-94E1-9BE3323B8EF6}"/>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105</xdr:row>
      <xdr:rowOff>774727</xdr:rowOff>
    </xdr:from>
    <xdr:ext cx="3486724" cy="298800"/>
    <xdr:sp macro="" textlink="">
      <xdr:nvSpPr>
        <xdr:cNvPr id="51" name="Rectángulo 50">
          <a:extLst>
            <a:ext uri="{FF2B5EF4-FFF2-40B4-BE49-F238E27FC236}">
              <a16:creationId xmlns:a16="http://schemas.microsoft.com/office/drawing/2014/main" id="{3BC4ACB3-5148-4C64-89DC-CE0197B417D7}"/>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109</xdr:row>
      <xdr:rowOff>774727</xdr:rowOff>
    </xdr:from>
    <xdr:ext cx="3486724" cy="298800"/>
    <xdr:sp macro="" textlink="">
      <xdr:nvSpPr>
        <xdr:cNvPr id="52" name="Rectángulo 51">
          <a:extLst>
            <a:ext uri="{FF2B5EF4-FFF2-40B4-BE49-F238E27FC236}">
              <a16:creationId xmlns:a16="http://schemas.microsoft.com/office/drawing/2014/main" id="{9ECA2CAE-F423-486C-99C2-5B5ABC7D8ED2}"/>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109</xdr:row>
      <xdr:rowOff>774727</xdr:rowOff>
    </xdr:from>
    <xdr:ext cx="3486724" cy="298800"/>
    <xdr:sp macro="" textlink="">
      <xdr:nvSpPr>
        <xdr:cNvPr id="53" name="Rectángulo 52">
          <a:extLst>
            <a:ext uri="{FF2B5EF4-FFF2-40B4-BE49-F238E27FC236}">
              <a16:creationId xmlns:a16="http://schemas.microsoft.com/office/drawing/2014/main" id="{332357D8-1680-4E27-9F28-E2B9D29CCC90}"/>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113</xdr:row>
      <xdr:rowOff>774727</xdr:rowOff>
    </xdr:from>
    <xdr:ext cx="3486724" cy="298800"/>
    <xdr:sp macro="" textlink="">
      <xdr:nvSpPr>
        <xdr:cNvPr id="54" name="Rectángulo 53">
          <a:extLst>
            <a:ext uri="{FF2B5EF4-FFF2-40B4-BE49-F238E27FC236}">
              <a16:creationId xmlns:a16="http://schemas.microsoft.com/office/drawing/2014/main" id="{EE7D780C-951E-4257-940E-5D4C0D7E16DB}"/>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113</xdr:row>
      <xdr:rowOff>774727</xdr:rowOff>
    </xdr:from>
    <xdr:ext cx="3486724" cy="298800"/>
    <xdr:sp macro="" textlink="">
      <xdr:nvSpPr>
        <xdr:cNvPr id="55" name="Rectángulo 54">
          <a:extLst>
            <a:ext uri="{FF2B5EF4-FFF2-40B4-BE49-F238E27FC236}">
              <a16:creationId xmlns:a16="http://schemas.microsoft.com/office/drawing/2014/main" id="{D6C11390-58F6-4E8C-8FB9-60915AA31FC9}"/>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117</xdr:row>
      <xdr:rowOff>774727</xdr:rowOff>
    </xdr:from>
    <xdr:ext cx="3486724" cy="298800"/>
    <xdr:sp macro="" textlink="">
      <xdr:nvSpPr>
        <xdr:cNvPr id="56" name="Rectángulo 55">
          <a:extLst>
            <a:ext uri="{FF2B5EF4-FFF2-40B4-BE49-F238E27FC236}">
              <a16:creationId xmlns:a16="http://schemas.microsoft.com/office/drawing/2014/main" id="{95AA1407-3647-4536-9151-76700997C3D1}"/>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117</xdr:row>
      <xdr:rowOff>774727</xdr:rowOff>
    </xdr:from>
    <xdr:ext cx="3486724" cy="298800"/>
    <xdr:sp macro="" textlink="">
      <xdr:nvSpPr>
        <xdr:cNvPr id="57" name="Rectángulo 56">
          <a:extLst>
            <a:ext uri="{FF2B5EF4-FFF2-40B4-BE49-F238E27FC236}">
              <a16:creationId xmlns:a16="http://schemas.microsoft.com/office/drawing/2014/main" id="{4AF7E070-5B4D-405E-8FFD-D2A0227FDBC8}"/>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121</xdr:row>
      <xdr:rowOff>774727</xdr:rowOff>
    </xdr:from>
    <xdr:ext cx="3486724" cy="298800"/>
    <xdr:sp macro="" textlink="">
      <xdr:nvSpPr>
        <xdr:cNvPr id="58" name="Rectángulo 57">
          <a:extLst>
            <a:ext uri="{FF2B5EF4-FFF2-40B4-BE49-F238E27FC236}">
              <a16:creationId xmlns:a16="http://schemas.microsoft.com/office/drawing/2014/main" id="{6263E5F2-912F-4834-8E5D-986C9C560A22}"/>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121</xdr:row>
      <xdr:rowOff>774727</xdr:rowOff>
    </xdr:from>
    <xdr:ext cx="3486724" cy="298800"/>
    <xdr:sp macro="" textlink="">
      <xdr:nvSpPr>
        <xdr:cNvPr id="59" name="Rectángulo 58">
          <a:extLst>
            <a:ext uri="{FF2B5EF4-FFF2-40B4-BE49-F238E27FC236}">
              <a16:creationId xmlns:a16="http://schemas.microsoft.com/office/drawing/2014/main" id="{B7DC2EC4-9C7A-4932-92F3-130C6B2F6DA7}"/>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125</xdr:row>
      <xdr:rowOff>774727</xdr:rowOff>
    </xdr:from>
    <xdr:ext cx="3486724" cy="298800"/>
    <xdr:sp macro="" textlink="">
      <xdr:nvSpPr>
        <xdr:cNvPr id="60" name="Rectángulo 59">
          <a:extLst>
            <a:ext uri="{FF2B5EF4-FFF2-40B4-BE49-F238E27FC236}">
              <a16:creationId xmlns:a16="http://schemas.microsoft.com/office/drawing/2014/main" id="{447B2AA3-7F78-4F95-9C10-0D0D35CEA4D3}"/>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125</xdr:row>
      <xdr:rowOff>774727</xdr:rowOff>
    </xdr:from>
    <xdr:ext cx="3486724" cy="298800"/>
    <xdr:sp macro="" textlink="">
      <xdr:nvSpPr>
        <xdr:cNvPr id="61" name="Rectángulo 60">
          <a:extLst>
            <a:ext uri="{FF2B5EF4-FFF2-40B4-BE49-F238E27FC236}">
              <a16:creationId xmlns:a16="http://schemas.microsoft.com/office/drawing/2014/main" id="{83AA3517-7552-4655-9B79-87E255BA443C}"/>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129</xdr:row>
      <xdr:rowOff>774727</xdr:rowOff>
    </xdr:from>
    <xdr:ext cx="3486724" cy="298800"/>
    <xdr:sp macro="" textlink="">
      <xdr:nvSpPr>
        <xdr:cNvPr id="62" name="Rectángulo 61">
          <a:extLst>
            <a:ext uri="{FF2B5EF4-FFF2-40B4-BE49-F238E27FC236}">
              <a16:creationId xmlns:a16="http://schemas.microsoft.com/office/drawing/2014/main" id="{D08D9FC9-36CD-4C53-B180-F50CBCBE3DD3}"/>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129</xdr:row>
      <xdr:rowOff>774727</xdr:rowOff>
    </xdr:from>
    <xdr:ext cx="3486724" cy="298800"/>
    <xdr:sp macro="" textlink="">
      <xdr:nvSpPr>
        <xdr:cNvPr id="63" name="Rectángulo 62">
          <a:extLst>
            <a:ext uri="{FF2B5EF4-FFF2-40B4-BE49-F238E27FC236}">
              <a16:creationId xmlns:a16="http://schemas.microsoft.com/office/drawing/2014/main" id="{AD57AE58-764F-49B3-BE2E-651EA521FB9C}"/>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133</xdr:row>
      <xdr:rowOff>774727</xdr:rowOff>
    </xdr:from>
    <xdr:ext cx="3486724" cy="298800"/>
    <xdr:sp macro="" textlink="">
      <xdr:nvSpPr>
        <xdr:cNvPr id="64" name="Rectángulo 63">
          <a:extLst>
            <a:ext uri="{FF2B5EF4-FFF2-40B4-BE49-F238E27FC236}">
              <a16:creationId xmlns:a16="http://schemas.microsoft.com/office/drawing/2014/main" id="{3EE51FB0-22C2-47B3-9704-64033AD4F0B0}"/>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133</xdr:row>
      <xdr:rowOff>774727</xdr:rowOff>
    </xdr:from>
    <xdr:ext cx="3486724" cy="298800"/>
    <xdr:sp macro="" textlink="">
      <xdr:nvSpPr>
        <xdr:cNvPr id="65" name="Rectángulo 64">
          <a:extLst>
            <a:ext uri="{FF2B5EF4-FFF2-40B4-BE49-F238E27FC236}">
              <a16:creationId xmlns:a16="http://schemas.microsoft.com/office/drawing/2014/main" id="{DD4A905C-CBA9-4408-9508-C68F099C9B50}"/>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137</xdr:row>
      <xdr:rowOff>774727</xdr:rowOff>
    </xdr:from>
    <xdr:ext cx="3486724" cy="298800"/>
    <xdr:sp macro="" textlink="">
      <xdr:nvSpPr>
        <xdr:cNvPr id="66" name="Rectángulo 65">
          <a:extLst>
            <a:ext uri="{FF2B5EF4-FFF2-40B4-BE49-F238E27FC236}">
              <a16:creationId xmlns:a16="http://schemas.microsoft.com/office/drawing/2014/main" id="{4FCD78B6-3C55-4BB7-A05D-B66C18676678}"/>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137</xdr:row>
      <xdr:rowOff>774727</xdr:rowOff>
    </xdr:from>
    <xdr:ext cx="3486724" cy="298800"/>
    <xdr:sp macro="" textlink="">
      <xdr:nvSpPr>
        <xdr:cNvPr id="67" name="Rectángulo 66">
          <a:extLst>
            <a:ext uri="{FF2B5EF4-FFF2-40B4-BE49-F238E27FC236}">
              <a16:creationId xmlns:a16="http://schemas.microsoft.com/office/drawing/2014/main" id="{375151A1-9C33-4E03-8ED2-4DD08E904B77}"/>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141</xdr:row>
      <xdr:rowOff>774727</xdr:rowOff>
    </xdr:from>
    <xdr:ext cx="3486724" cy="298800"/>
    <xdr:sp macro="" textlink="">
      <xdr:nvSpPr>
        <xdr:cNvPr id="68" name="Rectángulo 67">
          <a:extLst>
            <a:ext uri="{FF2B5EF4-FFF2-40B4-BE49-F238E27FC236}">
              <a16:creationId xmlns:a16="http://schemas.microsoft.com/office/drawing/2014/main" id="{8F338E6F-29C3-4374-9813-AC365B6C69FA}"/>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141</xdr:row>
      <xdr:rowOff>774727</xdr:rowOff>
    </xdr:from>
    <xdr:ext cx="3486724" cy="298800"/>
    <xdr:sp macro="" textlink="">
      <xdr:nvSpPr>
        <xdr:cNvPr id="69" name="Rectángulo 68">
          <a:extLst>
            <a:ext uri="{FF2B5EF4-FFF2-40B4-BE49-F238E27FC236}">
              <a16:creationId xmlns:a16="http://schemas.microsoft.com/office/drawing/2014/main" id="{64003C36-E93F-4BCF-8A1C-7F7CEC3779C4}"/>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145</xdr:row>
      <xdr:rowOff>774727</xdr:rowOff>
    </xdr:from>
    <xdr:ext cx="3486724" cy="298800"/>
    <xdr:sp macro="" textlink="">
      <xdr:nvSpPr>
        <xdr:cNvPr id="70" name="Rectángulo 69">
          <a:extLst>
            <a:ext uri="{FF2B5EF4-FFF2-40B4-BE49-F238E27FC236}">
              <a16:creationId xmlns:a16="http://schemas.microsoft.com/office/drawing/2014/main" id="{4D084B2D-0000-4A0B-A831-BFA058FFA350}"/>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145</xdr:row>
      <xdr:rowOff>774727</xdr:rowOff>
    </xdr:from>
    <xdr:ext cx="3486724" cy="298800"/>
    <xdr:sp macro="" textlink="">
      <xdr:nvSpPr>
        <xdr:cNvPr id="71" name="Rectángulo 70">
          <a:extLst>
            <a:ext uri="{FF2B5EF4-FFF2-40B4-BE49-F238E27FC236}">
              <a16:creationId xmlns:a16="http://schemas.microsoft.com/office/drawing/2014/main" id="{5294D867-5F28-4653-B716-EA18CCEFA443}"/>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149</xdr:row>
      <xdr:rowOff>774727</xdr:rowOff>
    </xdr:from>
    <xdr:ext cx="3486724" cy="298800"/>
    <xdr:sp macro="" textlink="">
      <xdr:nvSpPr>
        <xdr:cNvPr id="72" name="Rectángulo 71">
          <a:extLst>
            <a:ext uri="{FF2B5EF4-FFF2-40B4-BE49-F238E27FC236}">
              <a16:creationId xmlns:a16="http://schemas.microsoft.com/office/drawing/2014/main" id="{98D4F12F-2066-4CA4-A1BC-54B778184569}"/>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149</xdr:row>
      <xdr:rowOff>774727</xdr:rowOff>
    </xdr:from>
    <xdr:ext cx="3486724" cy="298800"/>
    <xdr:sp macro="" textlink="">
      <xdr:nvSpPr>
        <xdr:cNvPr id="73" name="Rectángulo 72">
          <a:extLst>
            <a:ext uri="{FF2B5EF4-FFF2-40B4-BE49-F238E27FC236}">
              <a16:creationId xmlns:a16="http://schemas.microsoft.com/office/drawing/2014/main" id="{D1B54D34-D6C4-48F2-A48D-D7B3138C0E3A}"/>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153</xdr:row>
      <xdr:rowOff>774727</xdr:rowOff>
    </xdr:from>
    <xdr:ext cx="3486724" cy="298800"/>
    <xdr:sp macro="" textlink="">
      <xdr:nvSpPr>
        <xdr:cNvPr id="74" name="Rectángulo 73">
          <a:extLst>
            <a:ext uri="{FF2B5EF4-FFF2-40B4-BE49-F238E27FC236}">
              <a16:creationId xmlns:a16="http://schemas.microsoft.com/office/drawing/2014/main" id="{ACC4DB0F-E270-4C6A-AC92-1A69122B787D}"/>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153</xdr:row>
      <xdr:rowOff>774727</xdr:rowOff>
    </xdr:from>
    <xdr:ext cx="3486724" cy="298800"/>
    <xdr:sp macro="" textlink="">
      <xdr:nvSpPr>
        <xdr:cNvPr id="75" name="Rectángulo 74">
          <a:extLst>
            <a:ext uri="{FF2B5EF4-FFF2-40B4-BE49-F238E27FC236}">
              <a16:creationId xmlns:a16="http://schemas.microsoft.com/office/drawing/2014/main" id="{25013369-0B21-4F48-B80A-F4DEA445D507}"/>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157</xdr:row>
      <xdr:rowOff>774727</xdr:rowOff>
    </xdr:from>
    <xdr:ext cx="3486724" cy="298800"/>
    <xdr:sp macro="" textlink="">
      <xdr:nvSpPr>
        <xdr:cNvPr id="76" name="Rectángulo 75">
          <a:extLst>
            <a:ext uri="{FF2B5EF4-FFF2-40B4-BE49-F238E27FC236}">
              <a16:creationId xmlns:a16="http://schemas.microsoft.com/office/drawing/2014/main" id="{E509F887-0A13-43E0-8A69-ADEA1C956623}"/>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157</xdr:row>
      <xdr:rowOff>774727</xdr:rowOff>
    </xdr:from>
    <xdr:ext cx="3486724" cy="298800"/>
    <xdr:sp macro="" textlink="">
      <xdr:nvSpPr>
        <xdr:cNvPr id="77" name="Rectángulo 76">
          <a:extLst>
            <a:ext uri="{FF2B5EF4-FFF2-40B4-BE49-F238E27FC236}">
              <a16:creationId xmlns:a16="http://schemas.microsoft.com/office/drawing/2014/main" id="{ACD40E4B-D978-4AB5-B295-3B1FAD32E872}"/>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161</xdr:row>
      <xdr:rowOff>774727</xdr:rowOff>
    </xdr:from>
    <xdr:ext cx="3486724" cy="298800"/>
    <xdr:sp macro="" textlink="">
      <xdr:nvSpPr>
        <xdr:cNvPr id="78" name="Rectángulo 77">
          <a:extLst>
            <a:ext uri="{FF2B5EF4-FFF2-40B4-BE49-F238E27FC236}">
              <a16:creationId xmlns:a16="http://schemas.microsoft.com/office/drawing/2014/main" id="{6007A036-E12D-42BF-B4B4-F93C256C8C72}"/>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161</xdr:row>
      <xdr:rowOff>774727</xdr:rowOff>
    </xdr:from>
    <xdr:ext cx="3486724" cy="298800"/>
    <xdr:sp macro="" textlink="">
      <xdr:nvSpPr>
        <xdr:cNvPr id="79" name="Rectángulo 78">
          <a:extLst>
            <a:ext uri="{FF2B5EF4-FFF2-40B4-BE49-F238E27FC236}">
              <a16:creationId xmlns:a16="http://schemas.microsoft.com/office/drawing/2014/main" id="{7567583B-572E-4D79-B4C2-ED90A55B7E8F}"/>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165</xdr:row>
      <xdr:rowOff>774727</xdr:rowOff>
    </xdr:from>
    <xdr:ext cx="3486724" cy="298800"/>
    <xdr:sp macro="" textlink="">
      <xdr:nvSpPr>
        <xdr:cNvPr id="80" name="Rectángulo 79">
          <a:extLst>
            <a:ext uri="{FF2B5EF4-FFF2-40B4-BE49-F238E27FC236}">
              <a16:creationId xmlns:a16="http://schemas.microsoft.com/office/drawing/2014/main" id="{4D9E2EB2-F0B5-4A4D-A472-1D5F4199F788}"/>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165</xdr:row>
      <xdr:rowOff>774727</xdr:rowOff>
    </xdr:from>
    <xdr:ext cx="3486724" cy="298800"/>
    <xdr:sp macro="" textlink="">
      <xdr:nvSpPr>
        <xdr:cNvPr id="81" name="Rectángulo 80">
          <a:extLst>
            <a:ext uri="{FF2B5EF4-FFF2-40B4-BE49-F238E27FC236}">
              <a16:creationId xmlns:a16="http://schemas.microsoft.com/office/drawing/2014/main" id="{08EE3822-FFF6-4FF2-B8CE-45EFC02D7A81}"/>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169</xdr:row>
      <xdr:rowOff>774727</xdr:rowOff>
    </xdr:from>
    <xdr:ext cx="3486724" cy="298800"/>
    <xdr:sp macro="" textlink="">
      <xdr:nvSpPr>
        <xdr:cNvPr id="82" name="Rectángulo 81">
          <a:extLst>
            <a:ext uri="{FF2B5EF4-FFF2-40B4-BE49-F238E27FC236}">
              <a16:creationId xmlns:a16="http://schemas.microsoft.com/office/drawing/2014/main" id="{7E187D34-2FE5-44BE-B32B-76444B4BB6C7}"/>
            </a:ext>
          </a:extLst>
        </xdr:cNvPr>
        <xdr:cNvSpPr/>
      </xdr:nvSpPr>
      <xdr:spPr>
        <a:xfrm>
          <a:off x="4705697" y="6197204"/>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oneCellAnchor>
    <xdr:from>
      <xdr:col>5</xdr:col>
      <xdr:colOff>3501102</xdr:colOff>
      <xdr:row>169</xdr:row>
      <xdr:rowOff>774727</xdr:rowOff>
    </xdr:from>
    <xdr:ext cx="3486724" cy="298800"/>
    <xdr:sp macro="" textlink="">
      <xdr:nvSpPr>
        <xdr:cNvPr id="83" name="Rectángulo 82">
          <a:extLst>
            <a:ext uri="{FF2B5EF4-FFF2-40B4-BE49-F238E27FC236}">
              <a16:creationId xmlns:a16="http://schemas.microsoft.com/office/drawing/2014/main" id="{40A37BA2-656D-4B27-8DAB-7D9A5A50A581}"/>
            </a:ext>
          </a:extLst>
        </xdr:cNvPr>
        <xdr:cNvSpPr/>
      </xdr:nvSpPr>
      <xdr:spPr>
        <a:xfrm>
          <a:off x="4705697" y="2937537"/>
          <a:ext cx="3486724" cy="298800"/>
        </a:xfrm>
        <a:prstGeom prst="rect">
          <a:avLst/>
        </a:prstGeom>
        <a:noFill/>
      </xdr:spPr>
      <xdr:txBody>
        <a:bodyPr wrap="none" lIns="91440" tIns="45720" rIns="91440" bIns="45720">
          <a:spAutoFit/>
        </a:bodyPr>
        <a:lstStyle/>
        <a:p>
          <a:pPr algn="ctr"/>
          <a:r>
            <a:rPr lang="es-ES" sz="1400" b="0" cap="none" spc="0">
              <a:ln w="0"/>
              <a:solidFill>
                <a:schemeClr val="tx1"/>
              </a:solidFill>
              <a:effectLst>
                <a:outerShdw blurRad="38100" dist="19050" dir="2700000" algn="tl" rotWithShape="0">
                  <a:schemeClr val="dk1">
                    <a:alpha val="40000"/>
                  </a:schemeClr>
                </a:outerShdw>
              </a:effectLst>
              <a:latin typeface="Arial" panose="020B0604020202020204" pitchFamily="34" charset="0"/>
              <a:cs typeface="Arial" panose="020B0604020202020204" pitchFamily="34" charset="0"/>
            </a:rPr>
            <a:t>Narrativa de trimestre Octubre-diciembre:</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http://gob.mx/" TargetMode="External"/><Relationship Id="rId7" Type="http://schemas.openxmlformats.org/officeDocument/2006/relationships/hyperlink" Target="mailto:itzel.trejo@tlaquepaque.gob.mx" TargetMode="External"/><Relationship Id="rId2" Type="http://schemas.openxmlformats.org/officeDocument/2006/relationships/hyperlink" Target="http://gob.mx/" TargetMode="External"/><Relationship Id="rId1" Type="http://schemas.openxmlformats.org/officeDocument/2006/relationships/hyperlink" Target="http://gob.mx/" TargetMode="External"/><Relationship Id="rId6" Type="http://schemas.openxmlformats.org/officeDocument/2006/relationships/hyperlink" Target="mailto:robertorios@comudetlaquepaque.com" TargetMode="External"/><Relationship Id="rId5" Type="http://schemas.openxmlformats.org/officeDocument/2006/relationships/hyperlink" Target="mailto:jorgemartinez@comudetlaquepaque.com" TargetMode="External"/><Relationship Id="rId4" Type="http://schemas.openxmlformats.org/officeDocument/2006/relationships/hyperlink" Target="mailto:oscar.carrillo.cultur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92D050"/>
    <pageSetUpPr fitToPage="1"/>
  </sheetPr>
  <dimension ref="B2:O58"/>
  <sheetViews>
    <sheetView showGridLines="0" tabSelected="1" view="pageLayout" topLeftCell="A46" zoomScale="30" zoomScaleNormal="40" zoomScalePageLayoutView="30" workbookViewId="0">
      <selection activeCell="J32" sqref="J32"/>
    </sheetView>
  </sheetViews>
  <sheetFormatPr baseColWidth="10" defaultColWidth="11.5703125" defaultRowHeight="12.75" x14ac:dyDescent="0.2"/>
  <cols>
    <col min="1" max="1" width="3.42578125" style="96" customWidth="1"/>
    <col min="2" max="2" width="3.140625" style="96" customWidth="1"/>
    <col min="3" max="3" width="14.42578125" style="96" bestFit="1" customWidth="1"/>
    <col min="4" max="4" width="48.28515625" style="96" customWidth="1"/>
    <col min="5" max="5" width="28.7109375" style="96" customWidth="1"/>
    <col min="6" max="6" width="27" style="96" customWidth="1"/>
    <col min="7" max="7" width="116.5703125" style="96" customWidth="1"/>
    <col min="8" max="8" width="17.140625" style="96" customWidth="1"/>
    <col min="9" max="9" width="20.28515625" style="96" customWidth="1"/>
    <col min="10" max="13" width="14.85546875" style="96" customWidth="1"/>
    <col min="14" max="14" width="22.85546875" style="96" customWidth="1"/>
    <col min="15" max="15" width="6.85546875" style="96" customWidth="1"/>
    <col min="16" max="16384" width="11.5703125" style="96"/>
  </cols>
  <sheetData>
    <row r="2" spans="2:15" ht="13.5" thickBot="1" x14ac:dyDescent="0.25"/>
    <row r="3" spans="2:15" x14ac:dyDescent="0.2">
      <c r="B3" s="97"/>
      <c r="C3" s="98"/>
      <c r="D3" s="98"/>
      <c r="E3" s="98"/>
      <c r="F3" s="98"/>
      <c r="G3" s="98"/>
      <c r="H3" s="98"/>
      <c r="I3" s="98"/>
      <c r="J3" s="98"/>
      <c r="K3" s="98"/>
      <c r="L3" s="98"/>
      <c r="M3" s="98"/>
      <c r="N3" s="98"/>
      <c r="O3" s="99"/>
    </row>
    <row r="4" spans="2:15" ht="23.25" customHeight="1" x14ac:dyDescent="0.2">
      <c r="B4" s="100"/>
      <c r="C4" s="248" t="s">
        <v>9</v>
      </c>
      <c r="D4" s="249"/>
      <c r="E4" s="249"/>
      <c r="F4" s="249"/>
      <c r="G4" s="250"/>
      <c r="H4" s="250"/>
      <c r="I4" s="250"/>
      <c r="J4" s="250"/>
      <c r="K4" s="250"/>
      <c r="L4" s="250"/>
      <c r="M4" s="250"/>
      <c r="N4" s="251"/>
      <c r="O4" s="101"/>
    </row>
    <row r="5" spans="2:15" ht="23.25" customHeight="1" x14ac:dyDescent="0.3">
      <c r="B5" s="100"/>
      <c r="C5" s="258" t="s">
        <v>19</v>
      </c>
      <c r="D5" s="258"/>
      <c r="E5" s="258"/>
      <c r="F5" s="259"/>
      <c r="G5" s="108" t="s">
        <v>436</v>
      </c>
      <c r="H5" s="109"/>
      <c r="I5" s="110"/>
      <c r="J5" s="110"/>
      <c r="K5" s="110"/>
      <c r="L5" s="110"/>
      <c r="M5" s="110"/>
      <c r="N5" s="111"/>
      <c r="O5" s="101"/>
    </row>
    <row r="6" spans="2:15" ht="18" x14ac:dyDescent="0.2">
      <c r="B6" s="100"/>
      <c r="C6" s="256" t="s">
        <v>18</v>
      </c>
      <c r="D6" s="256"/>
      <c r="E6" s="256"/>
      <c r="F6" s="257"/>
      <c r="G6" s="113" t="s">
        <v>466</v>
      </c>
      <c r="H6" s="110"/>
      <c r="I6" s="110"/>
      <c r="J6" s="110"/>
      <c r="K6" s="110"/>
      <c r="L6" s="110"/>
      <c r="M6" s="110"/>
      <c r="N6" s="111"/>
      <c r="O6" s="101"/>
    </row>
    <row r="7" spans="2:15" ht="18" x14ac:dyDescent="0.2">
      <c r="B7" s="100"/>
      <c r="C7" s="269" t="s">
        <v>10</v>
      </c>
      <c r="D7" s="269"/>
      <c r="E7" s="269"/>
      <c r="F7" s="269"/>
      <c r="G7" s="112" t="s">
        <v>565</v>
      </c>
      <c r="H7" s="110"/>
      <c r="I7" s="110" t="s">
        <v>1090</v>
      </c>
      <c r="J7" s="270">
        <f ca="1">TODAY()</f>
        <v>45954</v>
      </c>
      <c r="K7" s="270"/>
      <c r="L7" s="270"/>
      <c r="M7" s="110"/>
      <c r="N7" s="111"/>
      <c r="O7" s="101"/>
    </row>
    <row r="8" spans="2:15" ht="18" customHeight="1" x14ac:dyDescent="0.2">
      <c r="B8" s="100"/>
      <c r="C8" s="260" t="s">
        <v>1780</v>
      </c>
      <c r="D8" s="261"/>
      <c r="E8" s="261"/>
      <c r="F8" s="261"/>
      <c r="G8" s="261"/>
      <c r="H8" s="261"/>
      <c r="I8" s="261"/>
      <c r="J8" s="261"/>
      <c r="K8" s="261"/>
      <c r="L8" s="261"/>
      <c r="M8" s="261"/>
      <c r="N8" s="262"/>
      <c r="O8" s="101"/>
    </row>
    <row r="9" spans="2:15" x14ac:dyDescent="0.2">
      <c r="B9" s="100"/>
      <c r="C9" s="263"/>
      <c r="D9" s="264"/>
      <c r="E9" s="264"/>
      <c r="F9" s="264"/>
      <c r="G9" s="264"/>
      <c r="H9" s="264"/>
      <c r="I9" s="264"/>
      <c r="J9" s="264"/>
      <c r="K9" s="264"/>
      <c r="L9" s="264"/>
      <c r="M9" s="264"/>
      <c r="N9" s="265"/>
      <c r="O9" s="101"/>
    </row>
    <row r="10" spans="2:15" ht="20.25" customHeight="1" x14ac:dyDescent="0.2">
      <c r="B10" s="100"/>
      <c r="C10" s="266"/>
      <c r="D10" s="267"/>
      <c r="E10" s="267"/>
      <c r="F10" s="267"/>
      <c r="G10" s="267"/>
      <c r="H10" s="267"/>
      <c r="I10" s="267"/>
      <c r="J10" s="267"/>
      <c r="K10" s="267"/>
      <c r="L10" s="267"/>
      <c r="M10" s="267"/>
      <c r="N10" s="268"/>
      <c r="O10" s="101"/>
    </row>
    <row r="11" spans="2:15" ht="58.5" customHeight="1" x14ac:dyDescent="0.2">
      <c r="B11" s="100"/>
      <c r="C11" s="252"/>
      <c r="D11" s="252" t="s">
        <v>6</v>
      </c>
      <c r="E11" s="254" t="s">
        <v>526</v>
      </c>
      <c r="F11" s="252" t="s">
        <v>11</v>
      </c>
      <c r="G11" s="252" t="s">
        <v>7</v>
      </c>
      <c r="H11" s="252" t="s">
        <v>8</v>
      </c>
      <c r="I11" s="252" t="s">
        <v>17</v>
      </c>
      <c r="J11" s="102" t="s">
        <v>12</v>
      </c>
      <c r="K11" s="102" t="s">
        <v>13</v>
      </c>
      <c r="L11" s="102" t="s">
        <v>14</v>
      </c>
      <c r="M11" s="102" t="s">
        <v>15</v>
      </c>
      <c r="N11" s="254" t="s">
        <v>16</v>
      </c>
      <c r="O11" s="101"/>
    </row>
    <row r="12" spans="2:15" ht="85.9" customHeight="1" thickBot="1" x14ac:dyDescent="0.25">
      <c r="B12" s="100"/>
      <c r="C12" s="253"/>
      <c r="D12" s="253"/>
      <c r="E12" s="255"/>
      <c r="F12" s="253"/>
      <c r="G12" s="253"/>
      <c r="H12" s="253"/>
      <c r="I12" s="253"/>
      <c r="J12" s="102" t="s">
        <v>527</v>
      </c>
      <c r="K12" s="102" t="s">
        <v>528</v>
      </c>
      <c r="L12" s="102" t="s">
        <v>529</v>
      </c>
      <c r="M12" s="102" t="s">
        <v>530</v>
      </c>
      <c r="N12" s="255"/>
      <c r="O12" s="101"/>
    </row>
    <row r="13" spans="2:15" ht="114" customHeight="1" thickBot="1" x14ac:dyDescent="0.25">
      <c r="B13" s="100"/>
      <c r="C13" s="25">
        <v>1</v>
      </c>
      <c r="D13" s="104" t="str">
        <f>IFERROR(VLOOKUP($G$5&amp;$G$6&amp;C13,'Pbr''s'!B:X,5,0)," ")</f>
        <v>Beca Joven</v>
      </c>
      <c r="E13" s="244" t="s">
        <v>1180</v>
      </c>
      <c r="F13" s="105" t="str">
        <f>IFERROR(VLOOKUP($G$5&amp;$G$6&amp;C13&amp;D13,'Pbr''s'!A:X,7,0)," ")</f>
        <v xml:space="preserve"> Porcentaje de jóvenes apoyados mediante la Beca Joven </v>
      </c>
      <c r="G13" s="105" t="str">
        <f>IFERROR(VLOOKUP($G$5&amp;$G$6&amp;C13&amp;D13,'Pbr''s'!A:X,8,0)," ")</f>
        <v>numero de jóvenes apoyados</v>
      </c>
      <c r="H13" s="105">
        <f>IFERROR(VLOOKUP($G$5&amp;$G$6&amp;C13&amp;D13,'Pbr''s'!A:X,9,0)," ")</f>
        <v>0</v>
      </c>
      <c r="I13" s="105">
        <f>IFERROR(VLOOKUP($G$5&amp;$G$6&amp;C13&amp;D13,'Pbr''s'!A:X,10,0)," ")</f>
        <v>100</v>
      </c>
      <c r="J13" s="244"/>
      <c r="K13" s="246">
        <v>8</v>
      </c>
      <c r="L13" s="103">
        <v>2</v>
      </c>
      <c r="M13" s="103">
        <v>35</v>
      </c>
      <c r="N13" s="106">
        <f>IFERROR(SUM(J13:M13)/I13," ")</f>
        <v>0.45</v>
      </c>
      <c r="O13" s="101"/>
    </row>
    <row r="14" spans="2:15" ht="114" customHeight="1" thickBot="1" x14ac:dyDescent="0.25">
      <c r="B14" s="100"/>
      <c r="C14" s="26">
        <f>C13+1</f>
        <v>2</v>
      </c>
      <c r="D14" s="104" t="str">
        <f>IFERROR(VLOOKUP($G$5&amp;$G$6&amp;C14,'Pbr''s'!B:X,5,0)," ")</f>
        <v>Cabildo Juvenil</v>
      </c>
      <c r="E14" s="245" t="s">
        <v>1180</v>
      </c>
      <c r="F14" s="105" t="str">
        <f>IFERROR(VLOOKUP($G$5&amp;$G$6&amp;C14&amp;D14,'Pbr''s'!A:X,7,0)," ")</f>
        <v xml:space="preserve">Porentaje de etapas para la realización del cabildo juvenil </v>
      </c>
      <c r="G14" s="105" t="str">
        <f>IFERROR(VLOOKUP($G$5&amp;$G$6&amp;C14&amp;D14,'Pbr''s'!A:X,8,0)," ")</f>
        <v>numero de etapas realizadas</v>
      </c>
      <c r="H14" s="105">
        <f>IFERROR(VLOOKUP($G$5&amp;$G$6&amp;C14&amp;D14,'Pbr''s'!A:X,9,0)," ")</f>
        <v>0</v>
      </c>
      <c r="I14" s="105">
        <f>IFERROR(VLOOKUP($G$5&amp;$G$6&amp;C14&amp;D14,'Pbr''s'!A:X,10,0)," ")</f>
        <v>6</v>
      </c>
      <c r="J14" s="245"/>
      <c r="K14" s="247">
        <v>1</v>
      </c>
      <c r="L14" s="103">
        <v>2</v>
      </c>
      <c r="M14" s="103">
        <v>3</v>
      </c>
      <c r="N14" s="106">
        <f t="shared" ref="N14:N18" si="0">IFERROR(SUM(J14:M14)/I14," ")</f>
        <v>1</v>
      </c>
      <c r="O14" s="101"/>
    </row>
    <row r="15" spans="2:15" ht="114" customHeight="1" thickBot="1" x14ac:dyDescent="0.25">
      <c r="B15" s="100"/>
      <c r="C15" s="26">
        <f t="shared" ref="C15:C54" si="1">C14+1</f>
        <v>3</v>
      </c>
      <c r="D15" s="104" t="str">
        <f>IFERROR(VLOOKUP($G$5&amp;$G$6&amp;C15,'Pbr''s'!B:X,5,0)," ")</f>
        <v>Cine en tu Barrio</v>
      </c>
      <c r="E15" s="245" t="s">
        <v>1180</v>
      </c>
      <c r="F15" s="105" t="str">
        <f>IFERROR(VLOOKUP($G$5&amp;$G$6&amp;C15&amp;D15,'Pbr''s'!A:X,7,0)," ")</f>
        <v>porcentaje de jóvenes que asistan a las funciones del cine</v>
      </c>
      <c r="G15" s="105" t="str">
        <f>IFERROR(VLOOKUP($G$5&amp;$G$6&amp;C15&amp;D15,'Pbr''s'!A:X,8,0)," ")</f>
        <v>numero de jóvenes participantes</v>
      </c>
      <c r="H15" s="105">
        <f>IFERROR(VLOOKUP($G$5&amp;$G$6&amp;C15&amp;D15,'Pbr''s'!A:X,9,0)," ")</f>
        <v>1000</v>
      </c>
      <c r="I15" s="105">
        <f>IFERROR(VLOOKUP($G$5&amp;$G$6&amp;C15&amp;D15,'Pbr''s'!A:X,10,0)," ")</f>
        <v>1200</v>
      </c>
      <c r="J15" s="245"/>
      <c r="K15" s="247">
        <v>300</v>
      </c>
      <c r="L15" s="103">
        <v>0</v>
      </c>
      <c r="M15" s="103">
        <v>300</v>
      </c>
      <c r="N15" s="106">
        <f t="shared" si="0"/>
        <v>0.5</v>
      </c>
      <c r="O15" s="101"/>
    </row>
    <row r="16" spans="2:15" ht="114" customHeight="1" thickBot="1" x14ac:dyDescent="0.25">
      <c r="B16" s="100"/>
      <c r="C16" s="26">
        <f t="shared" si="1"/>
        <v>4</v>
      </c>
      <c r="D16" s="104" t="str">
        <f>IFERROR(VLOOKUP($G$5&amp;$G$6&amp;C16,'Pbr''s'!B:X,5,0)," ")</f>
        <v>Coloquios Juveniles</v>
      </c>
      <c r="E16" s="245" t="s">
        <v>1180</v>
      </c>
      <c r="F16" s="105" t="str">
        <f>IFERROR(VLOOKUP($G$5&amp;$G$6&amp;C16&amp;D16,'Pbr''s'!A:X,7,0)," ")</f>
        <v xml:space="preserve">porcentaje de jovenes que asistan a las charlas de concientización </v>
      </c>
      <c r="G16" s="105" t="str">
        <f>IFERROR(VLOOKUP($G$5&amp;$G$6&amp;C16&amp;D16,'Pbr''s'!A:X,8,0)," ")</f>
        <v xml:space="preserve">numero de asistentes </v>
      </c>
      <c r="H16" s="105">
        <f>IFERROR(VLOOKUP($G$5&amp;$G$6&amp;C16&amp;D16,'Pbr''s'!A:X,9,0)," ")</f>
        <v>3500</v>
      </c>
      <c r="I16" s="105">
        <f>IFERROR(VLOOKUP($G$5&amp;$G$6&amp;C16&amp;D16,'Pbr''s'!A:X,10,0)," ")</f>
        <v>3700</v>
      </c>
      <c r="J16" s="245"/>
      <c r="K16" s="247">
        <v>1700</v>
      </c>
      <c r="L16" s="103">
        <v>1543</v>
      </c>
      <c r="M16" s="103">
        <v>0</v>
      </c>
      <c r="N16" s="106">
        <f t="shared" si="0"/>
        <v>0.87648648648648653</v>
      </c>
      <c r="O16" s="101"/>
    </row>
    <row r="17" spans="2:15" ht="114" customHeight="1" thickBot="1" x14ac:dyDescent="0.25">
      <c r="B17" s="100"/>
      <c r="C17" s="26">
        <f t="shared" si="1"/>
        <v>5</v>
      </c>
      <c r="D17" s="104" t="str">
        <f>IFERROR(VLOOKUP($G$5&amp;$G$6&amp;C17,'Pbr''s'!B:X,5,0)," ")</f>
        <v>Cultiva-T</v>
      </c>
      <c r="E17" s="245" t="s">
        <v>1180</v>
      </c>
      <c r="F17" s="105" t="str">
        <f>IFERROR(VLOOKUP($G$5&amp;$G$6&amp;C17&amp;D17,'Pbr''s'!A:X,7,0)," ")</f>
        <v xml:space="preserve">Porcentaje de jovenes asistentes a los talleres de actividades culturales </v>
      </c>
      <c r="G17" s="105" t="str">
        <f>IFERROR(VLOOKUP($G$5&amp;$G$6&amp;C17&amp;D17,'Pbr''s'!A:X,8,0)," ")</f>
        <v xml:space="preserve">numero de jóvenes asistentes </v>
      </c>
      <c r="H17" s="105">
        <f>IFERROR(VLOOKUP($G$5&amp;$G$6&amp;C17&amp;D17,'Pbr''s'!A:X,9,0)," ")</f>
        <v>0</v>
      </c>
      <c r="I17" s="105">
        <f>IFERROR(VLOOKUP($G$5&amp;$G$6&amp;C17&amp;D17,'Pbr''s'!A:X,10,0)," ")</f>
        <v>300</v>
      </c>
      <c r="J17" s="245"/>
      <c r="K17" s="247">
        <v>243</v>
      </c>
      <c r="L17" s="103">
        <v>0</v>
      </c>
      <c r="M17" s="103">
        <v>0</v>
      </c>
      <c r="N17" s="106">
        <f t="shared" si="0"/>
        <v>0.81</v>
      </c>
      <c r="O17" s="101"/>
    </row>
    <row r="18" spans="2:15" ht="114" customHeight="1" thickBot="1" x14ac:dyDescent="0.25">
      <c r="B18" s="100"/>
      <c r="C18" s="26">
        <f t="shared" si="1"/>
        <v>6</v>
      </c>
      <c r="D18" s="104" t="str">
        <f>IFERROR(VLOOKUP($G$5&amp;$G$6&amp;C18,'Pbr''s'!B:X,5,0)," ")</f>
        <v>Cultura en tu escuela</v>
      </c>
      <c r="E18" s="245" t="s">
        <v>1180</v>
      </c>
      <c r="F18" s="105" t="str">
        <f>IFERROR(VLOOKUP($G$5&amp;$G$6&amp;C18&amp;D18,'Pbr''s'!A:X,7,0)," ")</f>
        <v>Porcentaje de escuelas atendidas mendiante el proyecto de Cultura en tu escuela</v>
      </c>
      <c r="G18" s="105" t="str">
        <f>IFERROR(VLOOKUP($G$5&amp;$G$6&amp;C18&amp;D18,'Pbr''s'!A:X,8,0)," ")</f>
        <v xml:space="preserve">numero de escuelas atendidas </v>
      </c>
      <c r="H18" s="105">
        <f>IFERROR(VLOOKUP($G$5&amp;$G$6&amp;C18&amp;D18,'Pbr''s'!A:X,9,0)," ")</f>
        <v>0</v>
      </c>
      <c r="I18" s="105">
        <f>IFERROR(VLOOKUP($G$5&amp;$G$6&amp;C18&amp;D18,'Pbr''s'!A:X,10,0)," ")</f>
        <v>17</v>
      </c>
      <c r="J18" s="245"/>
      <c r="K18" s="247">
        <v>3</v>
      </c>
      <c r="L18" s="103">
        <v>1</v>
      </c>
      <c r="M18" s="103">
        <v>10</v>
      </c>
      <c r="N18" s="106">
        <f t="shared" si="0"/>
        <v>0.82352941176470584</v>
      </c>
      <c r="O18" s="101"/>
    </row>
    <row r="19" spans="2:15" ht="114" customHeight="1" thickBot="1" x14ac:dyDescent="0.25">
      <c r="B19" s="100"/>
      <c r="C19" s="26">
        <f>C18+1</f>
        <v>7</v>
      </c>
      <c r="D19" s="104" t="str">
        <f>IFERROR(VLOOKUP($G$5&amp;$G$6&amp;C19,'Pbr''s'!B:X,5,0)," ")</f>
        <v>Enchula tu barrio</v>
      </c>
      <c r="E19" s="245" t="s">
        <v>1180</v>
      </c>
      <c r="F19" s="105" t="str">
        <f>IFERROR(VLOOKUP($G$5&amp;$G$6&amp;C19&amp;D19,'Pbr''s'!A:X,7,0)," ")</f>
        <v xml:space="preserve">Porcentaje de espacios recuperados </v>
      </c>
      <c r="G19" s="105" t="str">
        <f>IFERROR(VLOOKUP($G$5&amp;$G$6&amp;C19&amp;D19,'Pbr''s'!A:X,8,0)," ")</f>
        <v xml:space="preserve">número de espacios recuperados </v>
      </c>
      <c r="H19" s="105">
        <f>IFERROR(VLOOKUP($G$5&amp;$G$6&amp;C19&amp;D19,'Pbr''s'!A:X,9,0)," ")</f>
        <v>0</v>
      </c>
      <c r="I19" s="105">
        <f>IFERROR(VLOOKUP($G$5&amp;$G$6&amp;C19&amp;D19,'Pbr''s'!A:X,10,0)," ")</f>
        <v>10</v>
      </c>
      <c r="J19" s="245"/>
      <c r="K19" s="247">
        <v>1</v>
      </c>
      <c r="L19" s="103">
        <v>1</v>
      </c>
      <c r="M19" s="103">
        <v>6</v>
      </c>
      <c r="N19" s="106">
        <f t="shared" ref="N19:N54" si="2">IFERROR(SUM(J19:M19)/I19," ")</f>
        <v>0.8</v>
      </c>
      <c r="O19" s="101"/>
    </row>
    <row r="20" spans="2:15" ht="114" customHeight="1" thickBot="1" x14ac:dyDescent="0.25">
      <c r="B20" s="100"/>
      <c r="C20" s="26">
        <f t="shared" si="1"/>
        <v>8</v>
      </c>
      <c r="D20" s="104" t="str">
        <f>IFERROR(VLOOKUP($G$5&amp;$G$6&amp;C20,'Pbr''s'!B:X,5,0)," ")</f>
        <v>Festival Juventudes Tlaquepaque</v>
      </c>
      <c r="E20" s="245" t="s">
        <v>1180</v>
      </c>
      <c r="F20" s="105" t="str">
        <f>IFERROR(VLOOKUP($G$5&amp;$G$6&amp;C20&amp;D20,'Pbr''s'!A:X,7,0)," ")</f>
        <v xml:space="preserve">porcentaje de etapas para la realización del Festival Juvetudes Tlaquepaque  </v>
      </c>
      <c r="G20" s="105" t="str">
        <f>IFERROR(VLOOKUP($G$5&amp;$G$6&amp;C20&amp;D20,'Pbr''s'!A:X,8,0)," ")</f>
        <v xml:space="preserve">número de etapas realizadas </v>
      </c>
      <c r="H20" s="105">
        <f>IFERROR(VLOOKUP($G$5&amp;$G$6&amp;C20&amp;D20,'Pbr''s'!A:X,9,0)," ")</f>
        <v>0</v>
      </c>
      <c r="I20" s="105">
        <f>IFERROR(VLOOKUP($G$5&amp;$G$6&amp;C20&amp;D20,'Pbr''s'!A:X,10,0)," ")</f>
        <v>3</v>
      </c>
      <c r="J20" s="245"/>
      <c r="K20" s="247">
        <v>1</v>
      </c>
      <c r="L20" s="103">
        <v>1</v>
      </c>
      <c r="M20" s="103">
        <v>0</v>
      </c>
      <c r="N20" s="106">
        <f t="shared" si="2"/>
        <v>0.66666666666666663</v>
      </c>
      <c r="O20" s="101"/>
    </row>
    <row r="21" spans="2:15" ht="114" customHeight="1" thickBot="1" x14ac:dyDescent="0.25">
      <c r="B21" s="100"/>
      <c r="C21" s="26">
        <f t="shared" si="1"/>
        <v>9</v>
      </c>
      <c r="D21" s="104" t="str">
        <f>IFERROR(VLOOKUP($G$5&amp;$G$6&amp;C21,'Pbr''s'!B:X,5,0)," ")</f>
        <v>Jóvenes con arte</v>
      </c>
      <c r="E21" s="245" t="s">
        <v>1180</v>
      </c>
      <c r="F21" s="105" t="str">
        <f>IFERROR(VLOOKUP($G$5&amp;$G$6&amp;C21&amp;D21,'Pbr''s'!A:X,7,0)," ")</f>
        <v xml:space="preserve">porcentaje de juventudes que asisten a los talleres artesanales </v>
      </c>
      <c r="G21" s="105" t="str">
        <f>IFERROR(VLOOKUP($G$5&amp;$G$6&amp;C21&amp;D21,'Pbr''s'!A:X,8,0)," ")</f>
        <v xml:space="preserve">numero de juventudes asistentes </v>
      </c>
      <c r="H21" s="105">
        <f>IFERROR(VLOOKUP($G$5&amp;$G$6&amp;C21&amp;D21,'Pbr''s'!A:X,9,0)," ")</f>
        <v>0</v>
      </c>
      <c r="I21" s="105">
        <f>IFERROR(VLOOKUP($G$5&amp;$G$6&amp;C21&amp;D21,'Pbr''s'!A:X,10,0)," ")</f>
        <v>60</v>
      </c>
      <c r="J21" s="245"/>
      <c r="K21" s="247">
        <v>0</v>
      </c>
      <c r="L21" s="103">
        <v>0</v>
      </c>
      <c r="M21" s="103">
        <v>100</v>
      </c>
      <c r="N21" s="106">
        <f t="shared" si="2"/>
        <v>1.6666666666666667</v>
      </c>
      <c r="O21" s="101"/>
    </row>
    <row r="22" spans="2:15" ht="114" customHeight="1" thickBot="1" x14ac:dyDescent="0.25">
      <c r="B22" s="100"/>
      <c r="C22" s="26">
        <f t="shared" si="1"/>
        <v>10</v>
      </c>
      <c r="D22" s="104" t="str">
        <f>IFERROR(VLOOKUP($G$5&amp;$G$6&amp;C22,'Pbr''s'!B:X,5,0)," ")</f>
        <v>Jóvenes Con-Ciencia</v>
      </c>
      <c r="E22" s="245" t="s">
        <v>1180</v>
      </c>
      <c r="F22" s="105" t="str">
        <f>IFERROR(VLOOKUP($G$5&amp;$G$6&amp;C22&amp;D22,'Pbr''s'!A:X,7,0)," ")</f>
        <v xml:space="preserve">porcentaje de jóvenes que asistan a las charlas de prevención </v>
      </c>
      <c r="G22" s="105" t="str">
        <f>IFERROR(VLOOKUP($G$5&amp;$G$6&amp;C22&amp;D22,'Pbr''s'!A:X,8,0)," ")</f>
        <v>numero de jóvenes asistentes</v>
      </c>
      <c r="H22" s="105">
        <f>IFERROR(VLOOKUP($G$5&amp;$G$6&amp;C22&amp;D22,'Pbr''s'!A:X,9,0)," ")</f>
        <v>3500</v>
      </c>
      <c r="I22" s="105">
        <f>IFERROR(VLOOKUP($G$5&amp;$G$6&amp;C22&amp;D22,'Pbr''s'!A:X,10,0)," ")</f>
        <v>3650</v>
      </c>
      <c r="J22" s="245"/>
      <c r="K22" s="247">
        <v>0</v>
      </c>
      <c r="L22" s="103">
        <v>500</v>
      </c>
      <c r="M22" s="103">
        <v>1500</v>
      </c>
      <c r="N22" s="106">
        <f t="shared" si="2"/>
        <v>0.54794520547945202</v>
      </c>
      <c r="O22" s="101"/>
    </row>
    <row r="23" spans="2:15" ht="114" customHeight="1" thickBot="1" x14ac:dyDescent="0.25">
      <c r="B23" s="100"/>
      <c r="C23" s="26">
        <f t="shared" si="1"/>
        <v>11</v>
      </c>
      <c r="D23" s="104" t="str">
        <f>IFERROR(VLOOKUP($G$5&amp;$G$6&amp;C23,'Pbr''s'!B:X,5,0)," ")</f>
        <v>Juventudes Emprendedoras</v>
      </c>
      <c r="E23" s="245" t="s">
        <v>1180</v>
      </c>
      <c r="F23" s="105" t="str">
        <f>IFERROR(VLOOKUP($G$5&amp;$G$6&amp;C23&amp;D23,'Pbr''s'!A:X,7,0)," ")</f>
        <v>número de asistentes en las exposiciones de los productos y/o servicios de los jóvenes</v>
      </c>
      <c r="G23" s="105" t="str">
        <f>IFERROR(VLOOKUP($G$5&amp;$G$6&amp;C23&amp;D23,'Pbr''s'!A:X,8,0)," ")</f>
        <v>numero de jóvenes asistentes</v>
      </c>
      <c r="H23" s="105">
        <f>IFERROR(VLOOKUP($G$5&amp;$G$6&amp;C23&amp;D23,'Pbr''s'!A:X,9,0)," ")</f>
        <v>0</v>
      </c>
      <c r="I23" s="105">
        <f>IFERROR(VLOOKUP($G$5&amp;$G$6&amp;C23&amp;D23,'Pbr''s'!A:X,10,0)," ")</f>
        <v>90</v>
      </c>
      <c r="J23" s="245"/>
      <c r="K23" s="247">
        <v>0</v>
      </c>
      <c r="L23" s="103">
        <v>100</v>
      </c>
      <c r="M23" s="103">
        <v>0</v>
      </c>
      <c r="N23" s="106">
        <f t="shared" si="2"/>
        <v>1.1111111111111112</v>
      </c>
      <c r="O23" s="101"/>
    </row>
    <row r="24" spans="2:15" ht="114" customHeight="1" thickBot="1" x14ac:dyDescent="0.25">
      <c r="B24" s="100"/>
      <c r="C24" s="26">
        <f t="shared" si="1"/>
        <v>12</v>
      </c>
      <c r="D24" s="104" t="str">
        <f>IFERROR(VLOOKUP($G$5&amp;$G$6&amp;C24,'Pbr''s'!B:X,5,0)," ")</f>
        <v>Juventudes con historia</v>
      </c>
      <c r="E24" s="245" t="s">
        <v>1180</v>
      </c>
      <c r="F24" s="105" t="str">
        <f>IFERROR(VLOOKUP($G$5&amp;$G$6&amp;C24&amp;D24,'Pbr''s'!A:X,7,0)," ")</f>
        <v>porcentaje de jóvenes que asistan a las charlas</v>
      </c>
      <c r="G24" s="105" t="str">
        <f>IFERROR(VLOOKUP($G$5&amp;$G$6&amp;C24&amp;D24,'Pbr''s'!A:X,8,0)," ")</f>
        <v>numero de jóvenes asitentes</v>
      </c>
      <c r="H24" s="105">
        <f>IFERROR(VLOOKUP($G$5&amp;$G$6&amp;C24&amp;D24,'Pbr''s'!A:X,9,0)," ")</f>
        <v>3500</v>
      </c>
      <c r="I24" s="105">
        <f>IFERROR(VLOOKUP($G$5&amp;$G$6&amp;C24&amp;D24,'Pbr''s'!A:X,10,0)," ")</f>
        <v>3650</v>
      </c>
      <c r="J24" s="245"/>
      <c r="K24" s="247">
        <v>1700</v>
      </c>
      <c r="L24" s="103">
        <v>1543</v>
      </c>
      <c r="M24" s="103">
        <v>0</v>
      </c>
      <c r="N24" s="106">
        <f t="shared" si="2"/>
        <v>0.88849315068493151</v>
      </c>
      <c r="O24" s="101"/>
    </row>
    <row r="25" spans="2:15" ht="114" customHeight="1" thickBot="1" x14ac:dyDescent="0.25">
      <c r="B25" s="100"/>
      <c r="C25" s="26">
        <f t="shared" si="1"/>
        <v>13</v>
      </c>
      <c r="D25" s="104" t="str">
        <f>IFERROR(VLOOKUP($G$5&amp;$G$6&amp;C25,'Pbr''s'!B:X,5,0)," ")</f>
        <v>Juventudes a la cancha</v>
      </c>
      <c r="E25" s="245" t="s">
        <v>1180</v>
      </c>
      <c r="F25" s="105" t="str">
        <f>IFERROR(VLOOKUP($G$5&amp;$G$6&amp;C25&amp;D25,'Pbr''s'!A:X,7,0)," ")</f>
        <v xml:space="preserve">   Porcentaje de torneos para alejar a las juventudes de las drogas, realizados </v>
      </c>
      <c r="G25" s="105" t="str">
        <f>IFERROR(VLOOKUP($G$5&amp;$G$6&amp;C25&amp;D25,'Pbr''s'!A:X,8,0)," ")</f>
        <v xml:space="preserve">numero de torneos realizados </v>
      </c>
      <c r="H25" s="105">
        <f>IFERROR(VLOOKUP($G$5&amp;$G$6&amp;C25&amp;D25,'Pbr''s'!A:X,9,0)," ")</f>
        <v>0</v>
      </c>
      <c r="I25" s="105">
        <f>IFERROR(VLOOKUP($G$5&amp;$G$6&amp;C25&amp;D25,'Pbr''s'!A:X,10,0)," ")</f>
        <v>8</v>
      </c>
      <c r="J25" s="245"/>
      <c r="K25" s="247">
        <v>5</v>
      </c>
      <c r="L25" s="103">
        <v>1</v>
      </c>
      <c r="M25" s="103">
        <v>0</v>
      </c>
      <c r="N25" s="106">
        <f t="shared" si="2"/>
        <v>0.75</v>
      </c>
      <c r="O25" s="101"/>
    </row>
    <row r="26" spans="2:15" ht="114" customHeight="1" thickBot="1" x14ac:dyDescent="0.25">
      <c r="B26" s="100"/>
      <c r="C26" s="26">
        <f t="shared" si="1"/>
        <v>14</v>
      </c>
      <c r="D26" s="104" t="str">
        <f>IFERROR(VLOOKUP($G$5&amp;$G$6&amp;C26,'Pbr''s'!B:X,5,0)," ")</f>
        <v>Oportunidad joven</v>
      </c>
      <c r="E26" s="245" t="s">
        <v>1180</v>
      </c>
      <c r="F26" s="105" t="str">
        <f>IFERROR(VLOOKUP($G$5&amp;$G$6&amp;C26&amp;D26,'Pbr''s'!A:X,7,0)," ")</f>
        <v xml:space="preserve">porcentaje de convenios con el sector privado elaborados </v>
      </c>
      <c r="G26" s="105" t="str">
        <f>IFERROR(VLOOKUP($G$5&amp;$G$6&amp;C26&amp;D26,'Pbr''s'!A:X,8,0)," ")</f>
        <v xml:space="preserve">numero de convenios elaborados </v>
      </c>
      <c r="H26" s="105">
        <f>IFERROR(VLOOKUP($G$5&amp;$G$6&amp;C26&amp;D26,'Pbr''s'!A:X,9,0)," ")</f>
        <v>0</v>
      </c>
      <c r="I26" s="105">
        <f>IFERROR(VLOOKUP($G$5&amp;$G$6&amp;C26&amp;D26,'Pbr''s'!A:X,10,0)," ")</f>
        <v>40</v>
      </c>
      <c r="J26" s="245"/>
      <c r="K26" s="247">
        <v>1</v>
      </c>
      <c r="L26" s="103">
        <v>16</v>
      </c>
      <c r="M26" s="103">
        <v>20</v>
      </c>
      <c r="N26" s="106">
        <f t="shared" si="2"/>
        <v>0.92500000000000004</v>
      </c>
      <c r="O26" s="101"/>
    </row>
    <row r="27" spans="2:15" ht="114" customHeight="1" thickBot="1" x14ac:dyDescent="0.25">
      <c r="B27" s="100"/>
      <c r="C27" s="26">
        <f t="shared" si="1"/>
        <v>15</v>
      </c>
      <c r="D27" s="104" t="str">
        <f>IFERROR(VLOOKUP($G$5&amp;$G$6&amp;C27,'Pbr''s'!B:X,5,0)," ")</f>
        <v>Conoce tus derechos</v>
      </c>
      <c r="E27" s="245" t="s">
        <v>1180</v>
      </c>
      <c r="F27" s="105" t="str">
        <f>IFERROR(VLOOKUP($G$5&amp;$G$6&amp;C27&amp;D27,'Pbr''s'!A:X,7,0)," ")</f>
        <v xml:space="preserve">porcentaje de jóvenes que asistan a las charlas sobre sus derechos y obligaciones </v>
      </c>
      <c r="G27" s="105" t="str">
        <f>IFERROR(VLOOKUP($G$5&amp;$G$6&amp;C27&amp;D27,'Pbr''s'!A:X,8,0)," ")</f>
        <v>numero de jóvenes asistentes</v>
      </c>
      <c r="H27" s="105">
        <f>IFERROR(VLOOKUP($G$5&amp;$G$6&amp;C27&amp;D27,'Pbr''s'!A:X,9,0)," ")</f>
        <v>3500</v>
      </c>
      <c r="I27" s="105">
        <f>IFERROR(VLOOKUP($G$5&amp;$G$6&amp;C27&amp;D27,'Pbr''s'!A:X,10,0)," ")</f>
        <v>3700</v>
      </c>
      <c r="J27" s="245"/>
      <c r="K27" s="247">
        <v>1700</v>
      </c>
      <c r="L27" s="103">
        <v>500</v>
      </c>
      <c r="M27" s="103">
        <v>0</v>
      </c>
      <c r="N27" s="106">
        <f t="shared" si="2"/>
        <v>0.59459459459459463</v>
      </c>
      <c r="O27" s="101"/>
    </row>
    <row r="28" spans="2:15" ht="114" customHeight="1" thickBot="1" x14ac:dyDescent="0.25">
      <c r="B28" s="100"/>
      <c r="C28" s="26">
        <f t="shared" si="1"/>
        <v>16</v>
      </c>
      <c r="D28" s="104" t="str">
        <f>IFERROR(VLOOKUP($G$5&amp;$G$6&amp;C28,'Pbr''s'!B:X,5,0)," ")</f>
        <v>Premio de las juventudes</v>
      </c>
      <c r="E28" s="245" t="s">
        <v>1770</v>
      </c>
      <c r="F28" s="105" t="str">
        <f>IFERROR(VLOOKUP($G$5&amp;$G$6&amp;C28&amp;D28,'Pbr''s'!A:X,7,0)," ")</f>
        <v xml:space="preserve"> Porcentaje de jovenes que participan en el Premio de las juventudes </v>
      </c>
      <c r="G28" s="105" t="str">
        <f>IFERROR(VLOOKUP($G$5&amp;$G$6&amp;C28&amp;D28,'Pbr''s'!A:X,8,0)," ")</f>
        <v xml:space="preserve">número de jovenes participantes </v>
      </c>
      <c r="H28" s="105">
        <f>IFERROR(VLOOKUP($G$5&amp;$G$6&amp;C28&amp;D28,'Pbr''s'!A:X,9,0)," ")</f>
        <v>2000</v>
      </c>
      <c r="I28" s="105">
        <f>IFERROR(VLOOKUP($G$5&amp;$G$6&amp;C28&amp;D28,'Pbr''s'!A:X,10,0)," ")</f>
        <v>2150</v>
      </c>
      <c r="J28" s="245"/>
      <c r="K28" s="247">
        <v>0</v>
      </c>
      <c r="L28" s="103">
        <v>0</v>
      </c>
      <c r="M28" s="103">
        <v>2200</v>
      </c>
      <c r="N28" s="106">
        <f t="shared" si="2"/>
        <v>1.0232558139534884</v>
      </c>
      <c r="O28" s="101"/>
    </row>
    <row r="29" spans="2:15" ht="114" customHeight="1" thickBot="1" x14ac:dyDescent="0.25">
      <c r="B29" s="100"/>
      <c r="C29" s="26">
        <f t="shared" si="1"/>
        <v>17</v>
      </c>
      <c r="D29" s="104" t="str">
        <f>IFERROR(VLOOKUP($G$5&amp;$G$6&amp;C29,'Pbr''s'!B:X,5,0)," ")</f>
        <v>Servicio Social Integral</v>
      </c>
      <c r="E29" s="245" t="s">
        <v>1180</v>
      </c>
      <c r="F29" s="105" t="str">
        <f>IFERROR(VLOOKUP($G$5&amp;$G$6&amp;C29&amp;D29,'Pbr''s'!A:X,7,0)," ")</f>
        <v xml:space="preserve">Porcentaje de convenios con escuelas para facilitar el Servicio Social </v>
      </c>
      <c r="G29" s="105" t="str">
        <f>IFERROR(VLOOKUP($G$5&amp;$G$6&amp;C29&amp;D29,'Pbr''s'!A:X,8,0)," ")</f>
        <v xml:space="preserve">numero convenios realizados </v>
      </c>
      <c r="H29" s="105">
        <f>IFERROR(VLOOKUP($G$5&amp;$G$6&amp;C29&amp;D29,'Pbr''s'!A:X,9,0)," ")</f>
        <v>50</v>
      </c>
      <c r="I29" s="105">
        <f>IFERROR(VLOOKUP($G$5&amp;$G$6&amp;C29&amp;D29,'Pbr''s'!A:X,10,0)," ")</f>
        <v>60</v>
      </c>
      <c r="J29" s="245"/>
      <c r="K29" s="247">
        <v>10</v>
      </c>
      <c r="L29" s="103">
        <v>1</v>
      </c>
      <c r="M29" s="103">
        <v>22</v>
      </c>
      <c r="N29" s="106">
        <f t="shared" si="2"/>
        <v>0.55000000000000004</v>
      </c>
      <c r="O29" s="101"/>
    </row>
    <row r="30" spans="2:15" ht="114" customHeight="1" thickBot="1" x14ac:dyDescent="0.25">
      <c r="B30" s="100"/>
      <c r="C30" s="26">
        <f t="shared" si="1"/>
        <v>18</v>
      </c>
      <c r="D30" s="104" t="str">
        <f>IFERROR(VLOOKUP($G$5&amp;$G$6&amp;C30,'Pbr''s'!B:X,5,0)," ")</f>
        <v>Suetertón &amp; Juguetón</v>
      </c>
      <c r="E30" s="245" t="s">
        <v>1770</v>
      </c>
      <c r="F30" s="105" t="str">
        <f>IFERROR(VLOOKUP($G$5&amp;$G$6&amp;C30&amp;D30,'Pbr''s'!A:X,7,0)," ")</f>
        <v xml:space="preserve"> Porcentaje de paquetes de juguete y sueter a las personas vulnerables, entregados</v>
      </c>
      <c r="G30" s="105" t="str">
        <f>IFERROR(VLOOKUP($G$5&amp;$G$6&amp;C30&amp;D30,'Pbr''s'!A:X,8,0)," ")</f>
        <v xml:space="preserve">número de paquetes (juguete y sueter) entregados </v>
      </c>
      <c r="H30" s="105">
        <f>IFERROR(VLOOKUP($G$5&amp;$G$6&amp;C30&amp;D30,'Pbr''s'!A:X,9,0)," ")</f>
        <v>0</v>
      </c>
      <c r="I30" s="105">
        <f>IFERROR(VLOOKUP($G$5&amp;$G$6&amp;C30&amp;D30,'Pbr''s'!A:X,10,0)," ")</f>
        <v>200</v>
      </c>
      <c r="J30" s="245"/>
      <c r="K30" s="247">
        <v>0</v>
      </c>
      <c r="L30" s="103">
        <v>0</v>
      </c>
      <c r="M30" s="103">
        <v>100</v>
      </c>
      <c r="N30" s="106">
        <f t="shared" si="2"/>
        <v>0.5</v>
      </c>
      <c r="O30" s="101"/>
    </row>
    <row r="31" spans="2:15" ht="114" customHeight="1" thickBot="1" x14ac:dyDescent="0.25">
      <c r="B31" s="100"/>
      <c r="C31" s="26">
        <f t="shared" si="1"/>
        <v>19</v>
      </c>
      <c r="D31" s="104" t="str">
        <f>IFERROR(VLOOKUP($G$5&amp;$G$6&amp;C31,'Pbr''s'!B:X,5,0)," ")</f>
        <v>Tlaque-Can</v>
      </c>
      <c r="E31" s="245" t="s">
        <v>1180</v>
      </c>
      <c r="F31" s="105" t="str">
        <f>IFERROR(VLOOKUP($G$5&amp;$G$6&amp;C31&amp;D31,'Pbr''s'!A:X,7,0)," ")</f>
        <v xml:space="preserve">Porcerntaje de asistentes al evento Tlaque-Can  </v>
      </c>
      <c r="G31" s="105" t="str">
        <f>IFERROR(VLOOKUP($G$5&amp;$G$6&amp;C31&amp;D31,'Pbr''s'!A:X,8,0)," ")</f>
        <v xml:space="preserve">número de asistentes </v>
      </c>
      <c r="H31" s="105">
        <f>IFERROR(VLOOKUP($G$5&amp;$G$6&amp;C31&amp;D31,'Pbr''s'!A:X,9,0)," ")</f>
        <v>0</v>
      </c>
      <c r="I31" s="105">
        <f>IFERROR(VLOOKUP($G$5&amp;$G$6&amp;C31&amp;D31,'Pbr''s'!A:X,10,0)," ")</f>
        <v>350</v>
      </c>
      <c r="J31" s="245"/>
      <c r="K31" s="247">
        <v>0</v>
      </c>
      <c r="L31" s="103">
        <v>0</v>
      </c>
      <c r="M31" s="103">
        <v>300</v>
      </c>
      <c r="N31" s="106">
        <f t="shared" si="2"/>
        <v>0.8571428571428571</v>
      </c>
      <c r="O31" s="101"/>
    </row>
    <row r="32" spans="2:15" ht="114" customHeight="1" x14ac:dyDescent="0.2">
      <c r="B32" s="100"/>
      <c r="C32" s="26">
        <f t="shared" si="1"/>
        <v>20</v>
      </c>
      <c r="D32" s="104" t="str">
        <f>IFERROR(VLOOKUP($G$5&amp;$G$6&amp;C32,'Pbr''s'!B:X,5,0)," ")</f>
        <v xml:space="preserve"> </v>
      </c>
      <c r="E32" s="243" t="str">
        <f>IFERROR(VLOOKUP($G$5&amp;$G$6&amp;C32&amp;D32,'Pbr''s'!A:X,15,0)," ")</f>
        <v xml:space="preserve"> </v>
      </c>
      <c r="F32" s="105" t="str">
        <f>IFERROR(VLOOKUP($G$5&amp;$G$6&amp;C32&amp;D32,'Pbr''s'!A:X,7,0)," ")</f>
        <v xml:space="preserve"> </v>
      </c>
      <c r="G32" s="105" t="str">
        <f>IFERROR(VLOOKUP($G$5&amp;$G$6&amp;C32&amp;D32,'Pbr''s'!A:X,8,0)," ")</f>
        <v xml:space="preserve"> </v>
      </c>
      <c r="H32" s="105" t="str">
        <f>IFERROR(VLOOKUP($G$5&amp;$G$6&amp;C32&amp;D32,'Pbr''s'!A:X,9,0)," ")</f>
        <v xml:space="preserve"> </v>
      </c>
      <c r="I32" s="105" t="str">
        <f>IFERROR(VLOOKUP($G$5&amp;$G$6&amp;C32&amp;D32,'Pbr''s'!A:X,10,0)," ")</f>
        <v xml:space="preserve"> </v>
      </c>
      <c r="J32" s="243" t="str">
        <f>IFERROR(VLOOKUP($G$5&amp;$G$6&amp;C32&amp;D32,'Pbr''s'!A:X,16,0)," ")</f>
        <v xml:space="preserve"> </v>
      </c>
      <c r="K32" s="103"/>
      <c r="L32" s="103"/>
      <c r="M32" s="103"/>
      <c r="N32" s="106" t="str">
        <f t="shared" si="2"/>
        <v xml:space="preserve"> </v>
      </c>
      <c r="O32" s="101"/>
    </row>
    <row r="33" spans="2:15" ht="114" customHeight="1" x14ac:dyDescent="0.2">
      <c r="B33" s="100"/>
      <c r="C33" s="26">
        <f t="shared" si="1"/>
        <v>21</v>
      </c>
      <c r="D33" s="104" t="str">
        <f>IFERROR(VLOOKUP($G$5&amp;$G$6&amp;C33,'Pbr''s'!B:X,5,0)," ")</f>
        <v xml:space="preserve"> </v>
      </c>
      <c r="E33" s="243" t="str">
        <f>IFERROR(VLOOKUP($G$5&amp;$G$6&amp;C33&amp;D33,'Pbr''s'!A:X,15,0)," ")</f>
        <v xml:space="preserve"> </v>
      </c>
      <c r="F33" s="105" t="str">
        <f>IFERROR(VLOOKUP($G$5&amp;$G$6&amp;C33&amp;D33,'Pbr''s'!A:X,7,0)," ")</f>
        <v xml:space="preserve"> </v>
      </c>
      <c r="G33" s="105" t="str">
        <f>IFERROR(VLOOKUP($G$5&amp;$G$6&amp;C33&amp;D33,'Pbr''s'!A:X,8,0)," ")</f>
        <v xml:space="preserve"> </v>
      </c>
      <c r="H33" s="105" t="str">
        <f>IFERROR(VLOOKUP($G$5&amp;$G$6&amp;C33&amp;D33,'Pbr''s'!A:X,9,0)," ")</f>
        <v xml:space="preserve"> </v>
      </c>
      <c r="I33" s="105" t="str">
        <f>IFERROR(VLOOKUP($G$5&amp;$G$6&amp;C33&amp;D33,'Pbr''s'!A:X,10,0)," ")</f>
        <v xml:space="preserve"> </v>
      </c>
      <c r="J33" s="243" t="str">
        <f>IFERROR(VLOOKUP($G$5&amp;$G$6&amp;C33&amp;D33,'Pbr''s'!A:X,16,0)," ")</f>
        <v xml:space="preserve"> </v>
      </c>
      <c r="K33" s="103"/>
      <c r="L33" s="103"/>
      <c r="M33" s="103"/>
      <c r="N33" s="106" t="str">
        <f t="shared" si="2"/>
        <v xml:space="preserve"> </v>
      </c>
      <c r="O33" s="101"/>
    </row>
    <row r="34" spans="2:15" ht="114" customHeight="1" x14ac:dyDescent="0.2">
      <c r="B34" s="100"/>
      <c r="C34" s="26">
        <f t="shared" si="1"/>
        <v>22</v>
      </c>
      <c r="D34" s="104" t="str">
        <f>IFERROR(VLOOKUP($G$5&amp;$G$6&amp;C34,'Pbr''s'!B:X,5,0)," ")</f>
        <v xml:space="preserve"> </v>
      </c>
      <c r="E34" s="243" t="str">
        <f>IFERROR(VLOOKUP($G$5&amp;$G$6&amp;C34&amp;D34,'Pbr''s'!A:X,15,0)," ")</f>
        <v xml:space="preserve"> </v>
      </c>
      <c r="F34" s="105" t="str">
        <f>IFERROR(VLOOKUP($G$5&amp;$G$6&amp;C34&amp;D34,'Pbr''s'!A:X,7,0)," ")</f>
        <v xml:space="preserve"> </v>
      </c>
      <c r="G34" s="105" t="str">
        <f>IFERROR(VLOOKUP($G$5&amp;$G$6&amp;C34&amp;D34,'Pbr''s'!A:X,8,0)," ")</f>
        <v xml:space="preserve"> </v>
      </c>
      <c r="H34" s="105" t="str">
        <f>IFERROR(VLOOKUP($G$5&amp;$G$6&amp;C34&amp;D34,'Pbr''s'!A:X,9,0)," ")</f>
        <v xml:space="preserve"> </v>
      </c>
      <c r="I34" s="105" t="str">
        <f>IFERROR(VLOOKUP($G$5&amp;$G$6&amp;C34&amp;D34,'Pbr''s'!A:X,10,0)," ")</f>
        <v xml:space="preserve"> </v>
      </c>
      <c r="J34" s="243" t="str">
        <f>IFERROR(VLOOKUP($G$5&amp;$G$6&amp;C34&amp;D34,'Pbr''s'!A:X,16,0)," ")</f>
        <v xml:space="preserve"> </v>
      </c>
      <c r="K34" s="103"/>
      <c r="L34" s="103"/>
      <c r="M34" s="103"/>
      <c r="N34" s="106" t="str">
        <f t="shared" si="2"/>
        <v xml:space="preserve"> </v>
      </c>
      <c r="O34" s="101"/>
    </row>
    <row r="35" spans="2:15" ht="114" customHeight="1" x14ac:dyDescent="0.2">
      <c r="B35" s="100"/>
      <c r="C35" s="26">
        <f t="shared" si="1"/>
        <v>23</v>
      </c>
      <c r="D35" s="104" t="str">
        <f>IFERROR(VLOOKUP($G$5&amp;$G$6&amp;C35,'Pbr''s'!B:X,5,0)," ")</f>
        <v xml:space="preserve"> </v>
      </c>
      <c r="E35" s="243" t="str">
        <f>IFERROR(VLOOKUP($G$5&amp;$G$6&amp;C35&amp;D35,'Pbr''s'!A:X,15,0)," ")</f>
        <v xml:space="preserve"> </v>
      </c>
      <c r="F35" s="105" t="str">
        <f>IFERROR(VLOOKUP($G$5&amp;$G$6&amp;C35&amp;D35,'Pbr''s'!A:X,7,0)," ")</f>
        <v xml:space="preserve"> </v>
      </c>
      <c r="G35" s="105" t="str">
        <f>IFERROR(VLOOKUP($G$5&amp;$G$6&amp;C35&amp;D35,'Pbr''s'!A:X,8,0)," ")</f>
        <v xml:space="preserve"> </v>
      </c>
      <c r="H35" s="105" t="str">
        <f>IFERROR(VLOOKUP($G$5&amp;$G$6&amp;C35&amp;D35,'Pbr''s'!A:X,9,0)," ")</f>
        <v xml:space="preserve"> </v>
      </c>
      <c r="I35" s="105" t="str">
        <f>IFERROR(VLOOKUP($G$5&amp;$G$6&amp;C35&amp;D35,'Pbr''s'!A:X,10,0)," ")</f>
        <v xml:space="preserve"> </v>
      </c>
      <c r="J35" s="243" t="str">
        <f>IFERROR(VLOOKUP($G$5&amp;$G$6&amp;C35&amp;D35,'Pbr''s'!A:X,16,0)," ")</f>
        <v xml:space="preserve"> </v>
      </c>
      <c r="K35" s="103"/>
      <c r="L35" s="103"/>
      <c r="M35" s="103"/>
      <c r="N35" s="106" t="str">
        <f t="shared" si="2"/>
        <v xml:space="preserve"> </v>
      </c>
      <c r="O35" s="101"/>
    </row>
    <row r="36" spans="2:15" ht="114" customHeight="1" x14ac:dyDescent="0.2">
      <c r="B36" s="100"/>
      <c r="C36" s="26">
        <f t="shared" si="1"/>
        <v>24</v>
      </c>
      <c r="D36" s="104" t="str">
        <f>IFERROR(VLOOKUP($G$5&amp;$G$6&amp;C36,'Pbr''s'!B:X,5,0)," ")</f>
        <v xml:space="preserve"> </v>
      </c>
      <c r="E36" s="243" t="str">
        <f>IFERROR(VLOOKUP($G$5&amp;$G$6&amp;C36&amp;D36,'Pbr''s'!A:X,15,0)," ")</f>
        <v xml:space="preserve"> </v>
      </c>
      <c r="F36" s="105" t="str">
        <f>IFERROR(VLOOKUP($G$5&amp;$G$6&amp;C36&amp;D36,'Pbr''s'!A:X,7,0)," ")</f>
        <v xml:space="preserve"> </v>
      </c>
      <c r="G36" s="105" t="str">
        <f>IFERROR(VLOOKUP($G$5&amp;$G$6&amp;C36&amp;D36,'Pbr''s'!A:X,8,0)," ")</f>
        <v xml:space="preserve"> </v>
      </c>
      <c r="H36" s="105" t="str">
        <f>IFERROR(VLOOKUP($G$5&amp;$G$6&amp;C36&amp;D36,'Pbr''s'!A:X,9,0)," ")</f>
        <v xml:space="preserve"> </v>
      </c>
      <c r="I36" s="105" t="str">
        <f>IFERROR(VLOOKUP($G$5&amp;$G$6&amp;C36&amp;D36,'Pbr''s'!A:X,10,0)," ")</f>
        <v xml:space="preserve"> </v>
      </c>
      <c r="J36" s="243" t="str">
        <f>IFERROR(VLOOKUP($G$5&amp;$G$6&amp;C36&amp;D36,'Pbr''s'!A:X,16,0)," ")</f>
        <v xml:space="preserve"> </v>
      </c>
      <c r="K36" s="103"/>
      <c r="L36" s="103"/>
      <c r="M36" s="103"/>
      <c r="N36" s="106" t="str">
        <f t="shared" si="2"/>
        <v xml:space="preserve"> </v>
      </c>
      <c r="O36" s="101"/>
    </row>
    <row r="37" spans="2:15" ht="114" customHeight="1" x14ac:dyDescent="0.2">
      <c r="B37" s="100"/>
      <c r="C37" s="26">
        <f t="shared" si="1"/>
        <v>25</v>
      </c>
      <c r="D37" s="104" t="str">
        <f>IFERROR(VLOOKUP($G$5&amp;$G$6&amp;C37,'Pbr''s'!B:X,5,0)," ")</f>
        <v xml:space="preserve"> </v>
      </c>
      <c r="E37" s="243" t="str">
        <f>IFERROR(VLOOKUP($G$5&amp;$G$6&amp;C37&amp;D37,'Pbr''s'!A:X,15,0)," ")</f>
        <v xml:space="preserve"> </v>
      </c>
      <c r="F37" s="105" t="str">
        <f>IFERROR(VLOOKUP($G$5&amp;$G$6&amp;C37&amp;D37,'Pbr''s'!A:X,7,0)," ")</f>
        <v xml:space="preserve"> </v>
      </c>
      <c r="G37" s="105" t="str">
        <f>IFERROR(VLOOKUP($G$5&amp;$G$6&amp;C37&amp;D37,'Pbr''s'!A:X,8,0)," ")</f>
        <v xml:space="preserve"> </v>
      </c>
      <c r="H37" s="105" t="str">
        <f>IFERROR(VLOOKUP($G$5&amp;$G$6&amp;C37&amp;D37,'Pbr''s'!A:X,9,0)," ")</f>
        <v xml:space="preserve"> </v>
      </c>
      <c r="I37" s="105" t="str">
        <f>IFERROR(VLOOKUP($G$5&amp;$G$6&amp;C37&amp;D37,'Pbr''s'!A:X,10,0)," ")</f>
        <v xml:space="preserve"> </v>
      </c>
      <c r="J37" s="243" t="str">
        <f>IFERROR(VLOOKUP($G$5&amp;$G$6&amp;C37&amp;D37,'Pbr''s'!A:X,16,0)," ")</f>
        <v xml:space="preserve"> </v>
      </c>
      <c r="K37" s="103"/>
      <c r="L37" s="103"/>
      <c r="M37" s="103"/>
      <c r="N37" s="106" t="str">
        <f t="shared" si="2"/>
        <v xml:space="preserve"> </v>
      </c>
      <c r="O37" s="101"/>
    </row>
    <row r="38" spans="2:15" ht="114" customHeight="1" x14ac:dyDescent="0.2">
      <c r="B38" s="100"/>
      <c r="C38" s="26">
        <f t="shared" si="1"/>
        <v>26</v>
      </c>
      <c r="D38" s="104" t="str">
        <f>IFERROR(VLOOKUP($G$5&amp;$G$6&amp;C38,'Pbr''s'!B:X,5,0)," ")</f>
        <v xml:space="preserve"> </v>
      </c>
      <c r="E38" s="243" t="str">
        <f>IFERROR(VLOOKUP($G$5&amp;$G$6&amp;C38&amp;D38,'Pbr''s'!A:X,15,0)," ")</f>
        <v xml:space="preserve"> </v>
      </c>
      <c r="F38" s="105" t="str">
        <f>IFERROR(VLOOKUP($G$5&amp;$G$6&amp;C38&amp;D38,'Pbr''s'!A:X,7,0)," ")</f>
        <v xml:space="preserve"> </v>
      </c>
      <c r="G38" s="105" t="str">
        <f>IFERROR(VLOOKUP($G$5&amp;$G$6&amp;C38&amp;D38,'Pbr''s'!A:X,8,0)," ")</f>
        <v xml:space="preserve"> </v>
      </c>
      <c r="H38" s="105" t="str">
        <f>IFERROR(VLOOKUP($G$5&amp;$G$6&amp;C38&amp;D38,'Pbr''s'!A:X,9,0)," ")</f>
        <v xml:space="preserve"> </v>
      </c>
      <c r="I38" s="105" t="str">
        <f>IFERROR(VLOOKUP($G$5&amp;$G$6&amp;C38&amp;D38,'Pbr''s'!A:X,10,0)," ")</f>
        <v xml:space="preserve"> </v>
      </c>
      <c r="J38" s="243" t="str">
        <f>IFERROR(VLOOKUP($G$5&amp;$G$6&amp;C38&amp;D38,'Pbr''s'!A:X,16,0)," ")</f>
        <v xml:space="preserve"> </v>
      </c>
      <c r="K38" s="103"/>
      <c r="L38" s="103"/>
      <c r="M38" s="103"/>
      <c r="N38" s="106" t="str">
        <f t="shared" si="2"/>
        <v xml:space="preserve"> </v>
      </c>
      <c r="O38" s="101"/>
    </row>
    <row r="39" spans="2:15" ht="114" customHeight="1" x14ac:dyDescent="0.2">
      <c r="B39" s="100"/>
      <c r="C39" s="26">
        <f t="shared" si="1"/>
        <v>27</v>
      </c>
      <c r="D39" s="104" t="str">
        <f>IFERROR(VLOOKUP($G$5&amp;$G$6&amp;C39,'Pbr''s'!B:X,5,0)," ")</f>
        <v xml:space="preserve"> </v>
      </c>
      <c r="E39" s="243" t="str">
        <f>IFERROR(VLOOKUP($G$5&amp;$G$6&amp;C39&amp;D39,'Pbr''s'!A:X,15,0)," ")</f>
        <v xml:space="preserve"> </v>
      </c>
      <c r="F39" s="105" t="str">
        <f>IFERROR(VLOOKUP($G$5&amp;$G$6&amp;C39&amp;D39,'Pbr''s'!A:X,7,0)," ")</f>
        <v xml:space="preserve"> </v>
      </c>
      <c r="G39" s="105" t="str">
        <f>IFERROR(VLOOKUP($G$5&amp;$G$6&amp;C39&amp;D39,'Pbr''s'!A:X,8,0)," ")</f>
        <v xml:space="preserve"> </v>
      </c>
      <c r="H39" s="105" t="str">
        <f>IFERROR(VLOOKUP($G$5&amp;$G$6&amp;C39&amp;D39,'Pbr''s'!A:X,9,0)," ")</f>
        <v xml:space="preserve"> </v>
      </c>
      <c r="I39" s="105" t="str">
        <f>IFERROR(VLOOKUP($G$5&amp;$G$6&amp;C39&amp;D39,'Pbr''s'!A:X,10,0)," ")</f>
        <v xml:space="preserve"> </v>
      </c>
      <c r="J39" s="243" t="str">
        <f>IFERROR(VLOOKUP($G$5&amp;$G$6&amp;C39&amp;D39,'Pbr''s'!A:X,16,0)," ")</f>
        <v xml:space="preserve"> </v>
      </c>
      <c r="K39" s="103"/>
      <c r="L39" s="103"/>
      <c r="M39" s="103"/>
      <c r="N39" s="106" t="str">
        <f t="shared" si="2"/>
        <v xml:space="preserve"> </v>
      </c>
      <c r="O39" s="101"/>
    </row>
    <row r="40" spans="2:15" ht="114" customHeight="1" x14ac:dyDescent="0.2">
      <c r="B40" s="100"/>
      <c r="C40" s="26">
        <f t="shared" si="1"/>
        <v>28</v>
      </c>
      <c r="D40" s="104" t="str">
        <f>IFERROR(VLOOKUP($G$5&amp;$G$6&amp;C40,'Pbr''s'!B:X,5,0)," ")</f>
        <v xml:space="preserve"> </v>
      </c>
      <c r="E40" s="243" t="str">
        <f>IFERROR(VLOOKUP($G$5&amp;$G$6&amp;C40&amp;D40,'Pbr''s'!A:X,15,0)," ")</f>
        <v xml:space="preserve"> </v>
      </c>
      <c r="F40" s="105" t="str">
        <f>IFERROR(VLOOKUP($G$5&amp;$G$6&amp;C40&amp;D40,'Pbr''s'!A:X,7,0)," ")</f>
        <v xml:space="preserve"> </v>
      </c>
      <c r="G40" s="105" t="str">
        <f>IFERROR(VLOOKUP($G$5&amp;$G$6&amp;C40&amp;D40,'Pbr''s'!A:X,8,0)," ")</f>
        <v xml:space="preserve"> </v>
      </c>
      <c r="H40" s="105" t="str">
        <f>IFERROR(VLOOKUP($G$5&amp;$G$6&amp;C40&amp;D40,'Pbr''s'!A:X,9,0)," ")</f>
        <v xml:space="preserve"> </v>
      </c>
      <c r="I40" s="105" t="str">
        <f>IFERROR(VLOOKUP($G$5&amp;$G$6&amp;C40&amp;D40,'Pbr''s'!A:X,10,0)," ")</f>
        <v xml:space="preserve"> </v>
      </c>
      <c r="J40" s="243" t="str">
        <f>IFERROR(VLOOKUP($G$5&amp;$G$6&amp;C40&amp;D40,'Pbr''s'!A:X,16,0)," ")</f>
        <v xml:space="preserve"> </v>
      </c>
      <c r="K40" s="103"/>
      <c r="L40" s="103"/>
      <c r="M40" s="103"/>
      <c r="N40" s="106" t="str">
        <f t="shared" si="2"/>
        <v xml:space="preserve"> </v>
      </c>
      <c r="O40" s="101"/>
    </row>
    <row r="41" spans="2:15" ht="114" customHeight="1" x14ac:dyDescent="0.2">
      <c r="B41" s="100"/>
      <c r="C41" s="26">
        <f t="shared" si="1"/>
        <v>29</v>
      </c>
      <c r="D41" s="104" t="str">
        <f>IFERROR(VLOOKUP($G$5&amp;$G$6&amp;C41,'Pbr''s'!B:X,5,0)," ")</f>
        <v xml:space="preserve"> </v>
      </c>
      <c r="E41" s="243" t="str">
        <f>IFERROR(VLOOKUP($G$5&amp;$G$6&amp;C41&amp;D41,'Pbr''s'!A:X,15,0)," ")</f>
        <v xml:space="preserve"> </v>
      </c>
      <c r="F41" s="105" t="str">
        <f>IFERROR(VLOOKUP($G$5&amp;$G$6&amp;C41&amp;D41,'Pbr''s'!A:X,7,0)," ")</f>
        <v xml:space="preserve"> </v>
      </c>
      <c r="G41" s="105" t="str">
        <f>IFERROR(VLOOKUP($G$5&amp;$G$6&amp;C41&amp;D41,'Pbr''s'!A:X,8,0)," ")</f>
        <v xml:space="preserve"> </v>
      </c>
      <c r="H41" s="105" t="str">
        <f>IFERROR(VLOOKUP($G$5&amp;$G$6&amp;C41&amp;D41,'Pbr''s'!A:X,9,0)," ")</f>
        <v xml:space="preserve"> </v>
      </c>
      <c r="I41" s="105" t="str">
        <f>IFERROR(VLOOKUP($G$5&amp;$G$6&amp;C41&amp;D41,'Pbr''s'!A:X,10,0)," ")</f>
        <v xml:space="preserve"> </v>
      </c>
      <c r="J41" s="243" t="str">
        <f>IFERROR(VLOOKUP($G$5&amp;$G$6&amp;C41&amp;D41,'Pbr''s'!A:X,16,0)," ")</f>
        <v xml:space="preserve"> </v>
      </c>
      <c r="K41" s="103"/>
      <c r="L41" s="103"/>
      <c r="M41" s="103"/>
      <c r="N41" s="106" t="str">
        <f t="shared" si="2"/>
        <v xml:space="preserve"> </v>
      </c>
      <c r="O41" s="101"/>
    </row>
    <row r="42" spans="2:15" ht="114" customHeight="1" x14ac:dyDescent="0.2">
      <c r="B42" s="100"/>
      <c r="C42" s="26">
        <f t="shared" si="1"/>
        <v>30</v>
      </c>
      <c r="D42" s="104" t="str">
        <f>IFERROR(VLOOKUP($G$5&amp;$G$6&amp;C42,'Pbr''s'!B:X,5,0)," ")</f>
        <v xml:space="preserve"> </v>
      </c>
      <c r="E42" s="243" t="str">
        <f>IFERROR(VLOOKUP($G$5&amp;$G$6&amp;C42&amp;D42,'Pbr''s'!A:X,15,0)," ")</f>
        <v xml:space="preserve"> </v>
      </c>
      <c r="F42" s="105" t="str">
        <f>IFERROR(VLOOKUP($G$5&amp;$G$6&amp;C42&amp;D42,'Pbr''s'!A:X,7,0)," ")</f>
        <v xml:space="preserve"> </v>
      </c>
      <c r="G42" s="105" t="str">
        <f>IFERROR(VLOOKUP($G$5&amp;$G$6&amp;C42&amp;D42,'Pbr''s'!A:X,8,0)," ")</f>
        <v xml:space="preserve"> </v>
      </c>
      <c r="H42" s="105" t="str">
        <f>IFERROR(VLOOKUP($G$5&amp;$G$6&amp;C42&amp;D42,'Pbr''s'!A:X,9,0)," ")</f>
        <v xml:space="preserve"> </v>
      </c>
      <c r="I42" s="105" t="str">
        <f>IFERROR(VLOOKUP($G$5&amp;$G$6&amp;C42&amp;D42,'Pbr''s'!A:X,10,0)," ")</f>
        <v xml:space="preserve"> </v>
      </c>
      <c r="J42" s="243" t="str">
        <f>IFERROR(VLOOKUP($G$5&amp;$G$6&amp;C42&amp;D42,'Pbr''s'!A:X,16,0)," ")</f>
        <v xml:space="preserve"> </v>
      </c>
      <c r="K42" s="103"/>
      <c r="L42" s="103"/>
      <c r="M42" s="103"/>
      <c r="N42" s="106" t="str">
        <f t="shared" si="2"/>
        <v xml:space="preserve"> </v>
      </c>
      <c r="O42" s="101"/>
    </row>
    <row r="43" spans="2:15" ht="114" customHeight="1" x14ac:dyDescent="0.2">
      <c r="B43" s="100"/>
      <c r="C43" s="26">
        <f t="shared" si="1"/>
        <v>31</v>
      </c>
      <c r="D43" s="104" t="str">
        <f>IFERROR(VLOOKUP($G$5&amp;$G$6&amp;C43,'Pbr''s'!B:X,5,0)," ")</f>
        <v xml:space="preserve"> </v>
      </c>
      <c r="E43" s="243" t="str">
        <f>IFERROR(VLOOKUP($G$5&amp;$G$6&amp;C43&amp;D43,'Pbr''s'!A:X,15,0)," ")</f>
        <v xml:space="preserve"> </v>
      </c>
      <c r="F43" s="105" t="str">
        <f>IFERROR(VLOOKUP($G$5&amp;$G$6&amp;C43&amp;D43,'Pbr''s'!A:X,7,0)," ")</f>
        <v xml:space="preserve"> </v>
      </c>
      <c r="G43" s="105" t="str">
        <f>IFERROR(VLOOKUP($G$5&amp;$G$6&amp;C43&amp;D43,'Pbr''s'!A:X,8,0)," ")</f>
        <v xml:space="preserve"> </v>
      </c>
      <c r="H43" s="105" t="str">
        <f>IFERROR(VLOOKUP($G$5&amp;$G$6&amp;C43&amp;D43,'Pbr''s'!A:X,9,0)," ")</f>
        <v xml:space="preserve"> </v>
      </c>
      <c r="I43" s="105" t="str">
        <f>IFERROR(VLOOKUP($G$5&amp;$G$6&amp;C43&amp;D43,'Pbr''s'!A:X,10,0)," ")</f>
        <v xml:space="preserve"> </v>
      </c>
      <c r="J43" s="243" t="str">
        <f>IFERROR(VLOOKUP($G$5&amp;$G$6&amp;C43&amp;D43,'Pbr''s'!A:X,16,0)," ")</f>
        <v xml:space="preserve"> </v>
      </c>
      <c r="K43" s="103"/>
      <c r="L43" s="103"/>
      <c r="M43" s="103"/>
      <c r="N43" s="106" t="str">
        <f t="shared" si="2"/>
        <v xml:space="preserve"> </v>
      </c>
      <c r="O43" s="101"/>
    </row>
    <row r="44" spans="2:15" ht="114" customHeight="1" x14ac:dyDescent="0.2">
      <c r="B44" s="100"/>
      <c r="C44" s="26">
        <f t="shared" si="1"/>
        <v>32</v>
      </c>
      <c r="D44" s="104" t="str">
        <f>IFERROR(VLOOKUP($G$5&amp;$G$6&amp;C44,'Pbr''s'!B:X,5,0)," ")</f>
        <v xml:space="preserve"> </v>
      </c>
      <c r="E44" s="243" t="str">
        <f>IFERROR(VLOOKUP($G$5&amp;$G$6&amp;C44&amp;D44,'Pbr''s'!A:X,15,0)," ")</f>
        <v xml:space="preserve"> </v>
      </c>
      <c r="F44" s="105" t="str">
        <f>IFERROR(VLOOKUP($G$5&amp;$G$6&amp;C44&amp;D44,'Pbr''s'!A:X,7,0)," ")</f>
        <v xml:space="preserve"> </v>
      </c>
      <c r="G44" s="105" t="str">
        <f>IFERROR(VLOOKUP($G$5&amp;$G$6&amp;C44&amp;D44,'Pbr''s'!A:X,8,0)," ")</f>
        <v xml:space="preserve"> </v>
      </c>
      <c r="H44" s="105" t="str">
        <f>IFERROR(VLOOKUP($G$5&amp;$G$6&amp;C44&amp;D44,'Pbr''s'!A:X,9,0)," ")</f>
        <v xml:space="preserve"> </v>
      </c>
      <c r="I44" s="105" t="str">
        <f>IFERROR(VLOOKUP($G$5&amp;$G$6&amp;C44&amp;D44,'Pbr''s'!A:X,10,0)," ")</f>
        <v xml:space="preserve"> </v>
      </c>
      <c r="J44" s="243" t="str">
        <f>IFERROR(VLOOKUP($G$5&amp;$G$6&amp;C44&amp;D44,'Pbr''s'!A:X,16,0)," ")</f>
        <v xml:space="preserve"> </v>
      </c>
      <c r="K44" s="103"/>
      <c r="L44" s="103"/>
      <c r="M44" s="103"/>
      <c r="N44" s="106" t="str">
        <f t="shared" si="2"/>
        <v xml:space="preserve"> </v>
      </c>
      <c r="O44" s="101"/>
    </row>
    <row r="45" spans="2:15" ht="114" customHeight="1" x14ac:dyDescent="0.2">
      <c r="B45" s="100"/>
      <c r="C45" s="26">
        <f t="shared" si="1"/>
        <v>33</v>
      </c>
      <c r="D45" s="104" t="str">
        <f>IFERROR(VLOOKUP($G$5&amp;$G$6&amp;C45,'Pbr''s'!B:X,5,0)," ")</f>
        <v xml:space="preserve"> </v>
      </c>
      <c r="E45" s="243" t="str">
        <f>IFERROR(VLOOKUP($G$5&amp;$G$6&amp;C45&amp;D45,'Pbr''s'!A:X,15,0)," ")</f>
        <v xml:space="preserve"> </v>
      </c>
      <c r="F45" s="105" t="str">
        <f>IFERROR(VLOOKUP($G$5&amp;$G$6&amp;C45&amp;D45,'Pbr''s'!A:X,7,0)," ")</f>
        <v xml:space="preserve"> </v>
      </c>
      <c r="G45" s="105" t="str">
        <f>IFERROR(VLOOKUP($G$5&amp;$G$6&amp;C45&amp;D45,'Pbr''s'!A:X,8,0)," ")</f>
        <v xml:space="preserve"> </v>
      </c>
      <c r="H45" s="105" t="str">
        <f>IFERROR(VLOOKUP($G$5&amp;$G$6&amp;C45&amp;D45,'Pbr''s'!A:X,9,0)," ")</f>
        <v xml:space="preserve"> </v>
      </c>
      <c r="I45" s="105" t="str">
        <f>IFERROR(VLOOKUP($G$5&amp;$G$6&amp;C45&amp;D45,'Pbr''s'!A:X,10,0)," ")</f>
        <v xml:space="preserve"> </v>
      </c>
      <c r="J45" s="243" t="str">
        <f>IFERROR(VLOOKUP($G$5&amp;$G$6&amp;C45&amp;D45,'Pbr''s'!A:X,16,0)," ")</f>
        <v xml:space="preserve"> </v>
      </c>
      <c r="K45" s="103"/>
      <c r="L45" s="103"/>
      <c r="M45" s="103"/>
      <c r="N45" s="106" t="str">
        <f t="shared" si="2"/>
        <v xml:space="preserve"> </v>
      </c>
      <c r="O45" s="101"/>
    </row>
    <row r="46" spans="2:15" ht="114" customHeight="1" x14ac:dyDescent="0.2">
      <c r="B46" s="100"/>
      <c r="C46" s="26">
        <f t="shared" si="1"/>
        <v>34</v>
      </c>
      <c r="D46" s="104" t="str">
        <f>IFERROR(VLOOKUP($G$5&amp;$G$6&amp;C46,'Pbr''s'!B:X,5,0)," ")</f>
        <v xml:space="preserve"> </v>
      </c>
      <c r="E46" s="243" t="str">
        <f>IFERROR(VLOOKUP($G$5&amp;$G$6&amp;C46&amp;D46,'Pbr''s'!A:X,15,0)," ")</f>
        <v xml:space="preserve"> </v>
      </c>
      <c r="F46" s="105" t="str">
        <f>IFERROR(VLOOKUP($G$5&amp;$G$6&amp;C46&amp;D46,'Pbr''s'!A:X,7,0)," ")</f>
        <v xml:space="preserve"> </v>
      </c>
      <c r="G46" s="105" t="str">
        <f>IFERROR(VLOOKUP($G$5&amp;$G$6&amp;C46&amp;D46,'Pbr''s'!A:X,8,0)," ")</f>
        <v xml:space="preserve"> </v>
      </c>
      <c r="H46" s="105" t="str">
        <f>IFERROR(VLOOKUP($G$5&amp;$G$6&amp;C46&amp;D46,'Pbr''s'!A:X,9,0)," ")</f>
        <v xml:space="preserve"> </v>
      </c>
      <c r="I46" s="105" t="str">
        <f>IFERROR(VLOOKUP($G$5&amp;$G$6&amp;C46&amp;D46,'Pbr''s'!A:X,10,0)," ")</f>
        <v xml:space="preserve"> </v>
      </c>
      <c r="J46" s="243" t="str">
        <f>IFERROR(VLOOKUP($G$5&amp;$G$6&amp;C46&amp;D46,'Pbr''s'!A:X,16,0)," ")</f>
        <v xml:space="preserve"> </v>
      </c>
      <c r="K46" s="103"/>
      <c r="L46" s="103"/>
      <c r="M46" s="103"/>
      <c r="N46" s="106" t="str">
        <f t="shared" si="2"/>
        <v xml:space="preserve"> </v>
      </c>
      <c r="O46" s="101"/>
    </row>
    <row r="47" spans="2:15" ht="114" customHeight="1" x14ac:dyDescent="0.2">
      <c r="B47" s="100"/>
      <c r="C47" s="26">
        <f t="shared" si="1"/>
        <v>35</v>
      </c>
      <c r="D47" s="104" t="str">
        <f>IFERROR(VLOOKUP($G$5&amp;$G$6&amp;C47,'Pbr''s'!B:X,5,0)," ")</f>
        <v xml:space="preserve"> </v>
      </c>
      <c r="E47" s="243" t="str">
        <f>IFERROR(VLOOKUP($G$5&amp;$G$6&amp;C47&amp;D47,'Pbr''s'!A:X,15,0)," ")</f>
        <v xml:space="preserve"> </v>
      </c>
      <c r="F47" s="105" t="str">
        <f>IFERROR(VLOOKUP($G$5&amp;$G$6&amp;C47&amp;D47,'Pbr''s'!A:X,7,0)," ")</f>
        <v xml:space="preserve"> </v>
      </c>
      <c r="G47" s="105" t="str">
        <f>IFERROR(VLOOKUP($G$5&amp;$G$6&amp;C47&amp;D47,'Pbr''s'!A:X,8,0)," ")</f>
        <v xml:space="preserve"> </v>
      </c>
      <c r="H47" s="105" t="str">
        <f>IFERROR(VLOOKUP($G$5&amp;$G$6&amp;C47&amp;D47,'Pbr''s'!A:X,9,0)," ")</f>
        <v xml:space="preserve"> </v>
      </c>
      <c r="I47" s="105" t="str">
        <f>IFERROR(VLOOKUP($G$5&amp;$G$6&amp;C47&amp;D47,'Pbr''s'!A:X,10,0)," ")</f>
        <v xml:space="preserve"> </v>
      </c>
      <c r="J47" s="243" t="str">
        <f>IFERROR(VLOOKUP($G$5&amp;$G$6&amp;C47&amp;D47,'Pbr''s'!A:X,16,0)," ")</f>
        <v xml:space="preserve"> </v>
      </c>
      <c r="K47" s="103"/>
      <c r="L47" s="103"/>
      <c r="M47" s="103"/>
      <c r="N47" s="106" t="str">
        <f t="shared" si="2"/>
        <v xml:space="preserve"> </v>
      </c>
      <c r="O47" s="101"/>
    </row>
    <row r="48" spans="2:15" ht="114" customHeight="1" x14ac:dyDescent="0.2">
      <c r="B48" s="100"/>
      <c r="C48" s="26">
        <f t="shared" si="1"/>
        <v>36</v>
      </c>
      <c r="D48" s="104" t="str">
        <f>IFERROR(VLOOKUP($G$5&amp;$G$6&amp;C48,'Pbr''s'!B:X,5,0)," ")</f>
        <v xml:space="preserve"> </v>
      </c>
      <c r="E48" s="243" t="str">
        <f>IFERROR(VLOOKUP($G$5&amp;$G$6&amp;C48&amp;D48,'Pbr''s'!A:X,15,0)," ")</f>
        <v xml:space="preserve"> </v>
      </c>
      <c r="F48" s="105" t="str">
        <f>IFERROR(VLOOKUP($G$5&amp;$G$6&amp;C48&amp;D48,'Pbr''s'!A:X,7,0)," ")</f>
        <v xml:space="preserve"> </v>
      </c>
      <c r="G48" s="105" t="str">
        <f>IFERROR(VLOOKUP($G$5&amp;$G$6&amp;C48&amp;D48,'Pbr''s'!A:X,8,0)," ")</f>
        <v xml:space="preserve"> </v>
      </c>
      <c r="H48" s="105" t="str">
        <f>IFERROR(VLOOKUP($G$5&amp;$G$6&amp;C48&amp;D48,'Pbr''s'!A:X,9,0)," ")</f>
        <v xml:space="preserve"> </v>
      </c>
      <c r="I48" s="105" t="str">
        <f>IFERROR(VLOOKUP($G$5&amp;$G$6&amp;C48&amp;D48,'Pbr''s'!A:X,10,0)," ")</f>
        <v xml:space="preserve"> </v>
      </c>
      <c r="J48" s="243" t="str">
        <f>IFERROR(VLOOKUP($G$5&amp;$G$6&amp;C48&amp;D48,'Pbr''s'!A:X,16,0)," ")</f>
        <v xml:space="preserve"> </v>
      </c>
      <c r="K48" s="103"/>
      <c r="L48" s="103"/>
      <c r="M48" s="103"/>
      <c r="N48" s="106" t="str">
        <f t="shared" si="2"/>
        <v xml:space="preserve"> </v>
      </c>
      <c r="O48" s="101"/>
    </row>
    <row r="49" spans="2:15" ht="114" customHeight="1" x14ac:dyDescent="0.2">
      <c r="B49" s="100"/>
      <c r="C49" s="26">
        <f t="shared" si="1"/>
        <v>37</v>
      </c>
      <c r="D49" s="104" t="str">
        <f>IFERROR(VLOOKUP($G$5&amp;$G$6&amp;C49,'Pbr''s'!B:X,5,0)," ")</f>
        <v xml:space="preserve"> </v>
      </c>
      <c r="E49" s="243" t="str">
        <f>IFERROR(VLOOKUP($G$5&amp;$G$6&amp;C49&amp;D49,'Pbr''s'!A:X,15,0)," ")</f>
        <v xml:space="preserve"> </v>
      </c>
      <c r="F49" s="105" t="str">
        <f>IFERROR(VLOOKUP($G$5&amp;$G$6&amp;C49&amp;D49,'Pbr''s'!A:X,7,0)," ")</f>
        <v xml:space="preserve"> </v>
      </c>
      <c r="G49" s="105" t="str">
        <f>IFERROR(VLOOKUP($G$5&amp;$G$6&amp;C49&amp;D49,'Pbr''s'!A:X,8,0)," ")</f>
        <v xml:space="preserve"> </v>
      </c>
      <c r="H49" s="105" t="str">
        <f>IFERROR(VLOOKUP($G$5&amp;$G$6&amp;C49&amp;D49,'Pbr''s'!A:X,9,0)," ")</f>
        <v xml:space="preserve"> </v>
      </c>
      <c r="I49" s="105" t="str">
        <f>IFERROR(VLOOKUP($G$5&amp;$G$6&amp;C49&amp;D49,'Pbr''s'!A:X,10,0)," ")</f>
        <v xml:space="preserve"> </v>
      </c>
      <c r="J49" s="243" t="str">
        <f>IFERROR(VLOOKUP($G$5&amp;$G$6&amp;C49&amp;D49,'Pbr''s'!A:X,16,0)," ")</f>
        <v xml:space="preserve"> </v>
      </c>
      <c r="K49" s="103"/>
      <c r="L49" s="103"/>
      <c r="M49" s="103"/>
      <c r="N49" s="106" t="str">
        <f t="shared" si="2"/>
        <v xml:space="preserve"> </v>
      </c>
      <c r="O49" s="101"/>
    </row>
    <row r="50" spans="2:15" ht="114" customHeight="1" x14ac:dyDescent="0.2">
      <c r="B50" s="100"/>
      <c r="C50" s="26">
        <f t="shared" si="1"/>
        <v>38</v>
      </c>
      <c r="D50" s="104" t="str">
        <f>IFERROR(VLOOKUP($G$5&amp;$G$6&amp;C50,'Pbr''s'!B:X,5,0)," ")</f>
        <v xml:space="preserve"> </v>
      </c>
      <c r="E50" s="243" t="str">
        <f>IFERROR(VLOOKUP($G$5&amp;$G$6&amp;C50&amp;D50,'Pbr''s'!A:X,15,0)," ")</f>
        <v xml:space="preserve"> </v>
      </c>
      <c r="F50" s="105" t="str">
        <f>IFERROR(VLOOKUP($G$5&amp;$G$6&amp;C50&amp;D50,'Pbr''s'!A:X,7,0)," ")</f>
        <v xml:space="preserve"> </v>
      </c>
      <c r="G50" s="105" t="str">
        <f>IFERROR(VLOOKUP($G$5&amp;$G$6&amp;C50&amp;D50,'Pbr''s'!A:X,8,0)," ")</f>
        <v xml:space="preserve"> </v>
      </c>
      <c r="H50" s="105" t="str">
        <f>IFERROR(VLOOKUP($G$5&amp;$G$6&amp;C50&amp;D50,'Pbr''s'!A:X,9,0)," ")</f>
        <v xml:space="preserve"> </v>
      </c>
      <c r="I50" s="105" t="str">
        <f>IFERROR(VLOOKUP($G$5&amp;$G$6&amp;C50&amp;D50,'Pbr''s'!A:X,10,0)," ")</f>
        <v xml:space="preserve"> </v>
      </c>
      <c r="J50" s="243" t="str">
        <f>IFERROR(VLOOKUP($G$5&amp;$G$6&amp;C50&amp;D50,'Pbr''s'!A:X,16,0)," ")</f>
        <v xml:space="preserve"> </v>
      </c>
      <c r="K50" s="103"/>
      <c r="L50" s="103"/>
      <c r="M50" s="103"/>
      <c r="N50" s="106" t="str">
        <f t="shared" si="2"/>
        <v xml:space="preserve"> </v>
      </c>
      <c r="O50" s="101"/>
    </row>
    <row r="51" spans="2:15" ht="114" customHeight="1" x14ac:dyDescent="0.2">
      <c r="B51" s="100"/>
      <c r="C51" s="26">
        <f t="shared" si="1"/>
        <v>39</v>
      </c>
      <c r="D51" s="104" t="str">
        <f>IFERROR(VLOOKUP($G$5&amp;$G$6&amp;C51,'Pbr''s'!B:X,5,0)," ")</f>
        <v xml:space="preserve"> </v>
      </c>
      <c r="E51" s="243" t="str">
        <f>IFERROR(VLOOKUP($G$5&amp;$G$6&amp;C51&amp;D51,'Pbr''s'!A:X,15,0)," ")</f>
        <v xml:space="preserve"> </v>
      </c>
      <c r="F51" s="105" t="str">
        <f>IFERROR(VLOOKUP($G$5&amp;$G$6&amp;C51&amp;D51,'Pbr''s'!A:X,7,0)," ")</f>
        <v xml:space="preserve"> </v>
      </c>
      <c r="G51" s="105" t="str">
        <f>IFERROR(VLOOKUP($G$5&amp;$G$6&amp;C51&amp;D51,'Pbr''s'!A:X,8,0)," ")</f>
        <v xml:space="preserve"> </v>
      </c>
      <c r="H51" s="105" t="str">
        <f>IFERROR(VLOOKUP($G$5&amp;$G$6&amp;C51&amp;D51,'Pbr''s'!A:X,9,0)," ")</f>
        <v xml:space="preserve"> </v>
      </c>
      <c r="I51" s="105" t="str">
        <f>IFERROR(VLOOKUP($G$5&amp;$G$6&amp;C51&amp;D51,'Pbr''s'!A:X,10,0)," ")</f>
        <v xml:space="preserve"> </v>
      </c>
      <c r="J51" s="243" t="str">
        <f>IFERROR(VLOOKUP($G$5&amp;$G$6&amp;C51&amp;D51,'Pbr''s'!A:X,16,0)," ")</f>
        <v xml:space="preserve"> </v>
      </c>
      <c r="K51" s="103"/>
      <c r="L51" s="103"/>
      <c r="M51" s="103"/>
      <c r="N51" s="106" t="str">
        <f t="shared" si="2"/>
        <v xml:space="preserve"> </v>
      </c>
      <c r="O51" s="101"/>
    </row>
    <row r="52" spans="2:15" ht="114" customHeight="1" x14ac:dyDescent="0.2">
      <c r="B52" s="100"/>
      <c r="C52" s="26">
        <f t="shared" si="1"/>
        <v>40</v>
      </c>
      <c r="D52" s="104" t="str">
        <f>IFERROR(VLOOKUP($G$5&amp;$G$6&amp;C52,'Pbr''s'!B:X,5,0)," ")</f>
        <v xml:space="preserve"> </v>
      </c>
      <c r="E52" s="243" t="str">
        <f>IFERROR(VLOOKUP($G$5&amp;$G$6&amp;C52&amp;D52,'Pbr''s'!A:X,15,0)," ")</f>
        <v xml:space="preserve"> </v>
      </c>
      <c r="F52" s="105" t="str">
        <f>IFERROR(VLOOKUP($G$5&amp;$G$6&amp;C52&amp;D52,'Pbr''s'!A:X,7,0)," ")</f>
        <v xml:space="preserve"> </v>
      </c>
      <c r="G52" s="105" t="str">
        <f>IFERROR(VLOOKUP($G$5&amp;$G$6&amp;C52&amp;D52,'Pbr''s'!A:X,8,0)," ")</f>
        <v xml:space="preserve"> </v>
      </c>
      <c r="H52" s="105" t="str">
        <f>IFERROR(VLOOKUP($G$5&amp;$G$6&amp;C52&amp;D52,'Pbr''s'!A:X,9,0)," ")</f>
        <v xml:space="preserve"> </v>
      </c>
      <c r="I52" s="105" t="str">
        <f>IFERROR(VLOOKUP($G$5&amp;$G$6&amp;C52&amp;D52,'Pbr''s'!A:X,10,0)," ")</f>
        <v xml:space="preserve"> </v>
      </c>
      <c r="J52" s="243" t="str">
        <f>IFERROR(VLOOKUP($G$5&amp;$G$6&amp;C52&amp;D52,'Pbr''s'!A:X,16,0)," ")</f>
        <v xml:space="preserve"> </v>
      </c>
      <c r="K52" s="103"/>
      <c r="L52" s="103"/>
      <c r="M52" s="103"/>
      <c r="N52" s="106" t="str">
        <f t="shared" si="2"/>
        <v xml:space="preserve"> </v>
      </c>
      <c r="O52" s="101"/>
    </row>
    <row r="53" spans="2:15" ht="114" customHeight="1" x14ac:dyDescent="0.2">
      <c r="B53" s="100"/>
      <c r="C53" s="26">
        <f t="shared" si="1"/>
        <v>41</v>
      </c>
      <c r="D53" s="104" t="str">
        <f>IFERROR(VLOOKUP($G$5&amp;$G$6&amp;C53,'Pbr''s'!B:X,5,0)," ")</f>
        <v xml:space="preserve"> </v>
      </c>
      <c r="E53" s="243" t="str">
        <f>IFERROR(VLOOKUP($G$5&amp;$G$6&amp;C53&amp;D53,'Pbr''s'!A:X,15,0)," ")</f>
        <v xml:space="preserve"> </v>
      </c>
      <c r="F53" s="105" t="str">
        <f>IFERROR(VLOOKUP($G$5&amp;$G$6&amp;C53&amp;D53,'Pbr''s'!A:X,7,0)," ")</f>
        <v xml:space="preserve"> </v>
      </c>
      <c r="G53" s="105" t="str">
        <f>IFERROR(VLOOKUP($G$5&amp;$G$6&amp;C53&amp;D53,'Pbr''s'!A:X,8,0)," ")</f>
        <v xml:space="preserve"> </v>
      </c>
      <c r="H53" s="105" t="str">
        <f>IFERROR(VLOOKUP($G$5&amp;$G$6&amp;C53&amp;D53,'Pbr''s'!A:X,9,0)," ")</f>
        <v xml:space="preserve"> </v>
      </c>
      <c r="I53" s="105" t="str">
        <f>IFERROR(VLOOKUP($G$5&amp;$G$6&amp;C53&amp;D53,'Pbr''s'!A:X,10,0)," ")</f>
        <v xml:space="preserve"> </v>
      </c>
      <c r="J53" s="243" t="str">
        <f>IFERROR(VLOOKUP($G$5&amp;$G$6&amp;C53&amp;D53,'Pbr''s'!A:X,16,0)," ")</f>
        <v xml:space="preserve"> </v>
      </c>
      <c r="K53" s="103"/>
      <c r="L53" s="103"/>
      <c r="M53" s="103"/>
      <c r="N53" s="106" t="str">
        <f t="shared" si="2"/>
        <v xml:space="preserve"> </v>
      </c>
      <c r="O53" s="101"/>
    </row>
    <row r="54" spans="2:15" s="137" customFormat="1" ht="114" customHeight="1" thickBot="1" x14ac:dyDescent="0.25">
      <c r="B54" s="138"/>
      <c r="C54" s="139">
        <f t="shared" si="1"/>
        <v>42</v>
      </c>
      <c r="D54" s="104" t="str">
        <f>IFERROR(VLOOKUP($G$5&amp;$G$6&amp;C54,'Pbr''s'!B:X,5,0)," ")</f>
        <v xml:space="preserve"> </v>
      </c>
      <c r="E54" s="243" t="str">
        <f>IFERROR(VLOOKUP($G$5&amp;$G$6&amp;C54&amp;D54,'Pbr''s'!A:X,15,0)," ")</f>
        <v xml:space="preserve"> </v>
      </c>
      <c r="F54" s="105" t="str">
        <f>IFERROR(VLOOKUP($G$5&amp;$G$6&amp;C54&amp;D54,'Pbr''s'!A:X,7,0)," ")</f>
        <v xml:space="preserve"> </v>
      </c>
      <c r="G54" s="105" t="str">
        <f>IFERROR(VLOOKUP($G$5&amp;$G$6&amp;C54&amp;D54,'Pbr''s'!A:X,8,0)," ")</f>
        <v xml:space="preserve"> </v>
      </c>
      <c r="H54" s="105" t="str">
        <f>IFERROR(VLOOKUP($G$5&amp;$G$6&amp;C54&amp;D54,'Pbr''s'!A:X,9,0)," ")</f>
        <v xml:space="preserve"> </v>
      </c>
      <c r="I54" s="105" t="str">
        <f>IFERROR(VLOOKUP($G$5&amp;$G$6&amp;C54&amp;D54,'Pbr''s'!A:X,10,0)," ")</f>
        <v xml:space="preserve"> </v>
      </c>
      <c r="J54" s="243" t="str">
        <f>IFERROR(VLOOKUP($G$5&amp;$G$6&amp;C54&amp;D54,'Pbr''s'!A:X,16,0)," ")</f>
        <v xml:space="preserve"> </v>
      </c>
      <c r="K54" s="103"/>
      <c r="L54" s="103"/>
      <c r="M54" s="103"/>
      <c r="N54" s="106" t="str">
        <f t="shared" si="2"/>
        <v xml:space="preserve"> </v>
      </c>
      <c r="O54" s="140"/>
    </row>
    <row r="55" spans="2:15" ht="114" customHeight="1" x14ac:dyDescent="0.2"/>
    <row r="56" spans="2:15" ht="114" customHeight="1" x14ac:dyDescent="0.2"/>
    <row r="57" spans="2:15" ht="114" customHeight="1" x14ac:dyDescent="0.2"/>
    <row r="58" spans="2:15" ht="24.75" customHeight="1" x14ac:dyDescent="0.2"/>
  </sheetData>
  <sheetProtection algorithmName="SHA-512" hashValue="KzOTmf23G8W72UFKl4nIrVfJZwLbJC7PnEpRAqLXGPrApHL04bAyfWb+wbYwuya4zQ/h/D9wbPdhz98mwYwGWw==" saltValue="IWSIBurJ4klsseMoJXZEng==" spinCount="100000" sheet="1" objects="1" scenarios="1"/>
  <dataConsolidate/>
  <mergeCells count="14">
    <mergeCell ref="C4:N4"/>
    <mergeCell ref="F11:F12"/>
    <mergeCell ref="H11:H12"/>
    <mergeCell ref="E11:E12"/>
    <mergeCell ref="C6:F6"/>
    <mergeCell ref="C5:F5"/>
    <mergeCell ref="C8:N10"/>
    <mergeCell ref="C7:F7"/>
    <mergeCell ref="I11:I12"/>
    <mergeCell ref="G11:G12"/>
    <mergeCell ref="D11:D12"/>
    <mergeCell ref="C11:C12"/>
    <mergeCell ref="N11:N12"/>
    <mergeCell ref="J7:L7"/>
  </mergeCells>
  <dataValidations count="2">
    <dataValidation type="list" allowBlank="1" showInputMessage="1" showErrorMessage="1" sqref="G5" xr:uid="{00000000-0002-0000-0000-000000000000}">
      <formula1>SECRETARIAS_DIRECCIONES</formula1>
    </dataValidation>
    <dataValidation type="list" allowBlank="1" showInputMessage="1" showErrorMessage="1" sqref="G6" xr:uid="{00000000-0002-0000-0000-000001000000}">
      <formula1>INDIRECT($G$5)</formula1>
    </dataValidation>
  </dataValidations>
  <pageMargins left="0.25" right="0.25" top="0.75" bottom="0.75" header="0.3" footer="0.3"/>
  <pageSetup paperSize="5" scale="47" fitToHeight="0" orientation="landscape" horizontalDpi="300" verticalDpi="30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SECRETARIASYPROYECTOS!$C$22:$C$25</xm:f>
          </x14:formula1>
          <xm:sqref>G7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rgb="FF92D050"/>
    <pageSetUpPr fitToPage="1"/>
  </sheetPr>
  <dimension ref="A1:V187"/>
  <sheetViews>
    <sheetView showGridLines="0" view="pageBreakPreview" topLeftCell="A4" zoomScale="40" zoomScaleNormal="60" zoomScaleSheetLayoutView="40" zoomScalePageLayoutView="20" workbookViewId="0">
      <selection activeCell="G158" sqref="G158:K158"/>
    </sheetView>
  </sheetViews>
  <sheetFormatPr baseColWidth="10" defaultColWidth="0" defaultRowHeight="18.75" customHeight="1" x14ac:dyDescent="0.2"/>
  <cols>
    <col min="1" max="1" width="2.7109375" style="55" customWidth="1"/>
    <col min="2" max="2" width="2.5703125" style="55" customWidth="1"/>
    <col min="3" max="3" width="3.140625" style="49" customWidth="1"/>
    <col min="4" max="4" width="2.5703125" style="55" customWidth="1"/>
    <col min="5" max="5" width="6.85546875" style="91" customWidth="1"/>
    <col min="6" max="6" width="51.85546875" style="91" customWidth="1"/>
    <col min="7" max="7" width="66.5703125" style="91" bestFit="1" customWidth="1"/>
    <col min="8" max="8" width="24.140625" style="92" customWidth="1"/>
    <col min="9" max="9" width="31.140625" style="93" customWidth="1"/>
    <col min="10" max="10" width="0.140625" style="94" customWidth="1"/>
    <col min="11" max="11" width="85.140625" style="94" customWidth="1"/>
    <col min="12" max="12" width="2.5703125" style="55" customWidth="1"/>
    <col min="13" max="13" width="1.42578125" style="55" customWidth="1"/>
    <col min="14" max="22" width="0" style="55" hidden="1" customWidth="1"/>
    <col min="23" max="16384" width="11.42578125" style="55" hidden="1"/>
  </cols>
  <sheetData>
    <row r="1" spans="4:15" ht="7.5" customHeight="1" x14ac:dyDescent="0.2">
      <c r="D1" s="50"/>
      <c r="E1" s="51"/>
      <c r="F1" s="51"/>
      <c r="G1" s="51"/>
      <c r="H1" s="52"/>
      <c r="I1" s="53"/>
      <c r="J1" s="54"/>
      <c r="K1" s="54"/>
      <c r="L1" s="54"/>
      <c r="M1" s="49"/>
    </row>
    <row r="2" spans="4:15" ht="7.5" customHeight="1" x14ac:dyDescent="0.2">
      <c r="D2" s="56"/>
      <c r="E2" s="57"/>
      <c r="F2" s="57"/>
      <c r="G2" s="57"/>
      <c r="H2" s="58"/>
      <c r="I2" s="59"/>
      <c r="J2" s="60"/>
      <c r="K2" s="60"/>
      <c r="L2" s="61"/>
      <c r="M2" s="49"/>
    </row>
    <row r="3" spans="4:15" ht="24.75" customHeight="1" x14ac:dyDescent="0.2">
      <c r="D3" s="62"/>
      <c r="E3" s="315" t="s">
        <v>2</v>
      </c>
      <c r="F3" s="315"/>
      <c r="G3" s="315"/>
      <c r="H3" s="315"/>
      <c r="I3" s="315"/>
      <c r="J3" s="315"/>
      <c r="K3" s="315"/>
      <c r="L3" s="63"/>
      <c r="M3" s="49"/>
    </row>
    <row r="4" spans="4:15" ht="24.75" customHeight="1" x14ac:dyDescent="0.2">
      <c r="D4" s="62"/>
      <c r="E4" s="256" t="s">
        <v>19</v>
      </c>
      <c r="F4" s="256"/>
      <c r="G4" s="256"/>
      <c r="H4" s="256"/>
      <c r="I4" s="301" t="str">
        <f>'Anexo Cuantitativo'!G5</f>
        <v>OPD</v>
      </c>
      <c r="J4" s="302"/>
      <c r="K4" s="302"/>
      <c r="L4" s="303"/>
      <c r="M4" s="49"/>
    </row>
    <row r="5" spans="4:15" ht="23.25" customHeight="1" x14ac:dyDescent="0.2">
      <c r="D5" s="62"/>
      <c r="E5" s="256" t="s">
        <v>5</v>
      </c>
      <c r="F5" s="256"/>
      <c r="G5" s="256"/>
      <c r="H5" s="256"/>
      <c r="I5" s="301" t="str">
        <f>'Anexo Cuantitativo'!G6</f>
        <v>IMJUVET</v>
      </c>
      <c r="J5" s="302"/>
      <c r="K5" s="302"/>
      <c r="L5" s="303"/>
      <c r="M5" s="64"/>
      <c r="N5" s="64"/>
      <c r="O5" s="64"/>
    </row>
    <row r="6" spans="4:15" ht="36.75" customHeight="1" x14ac:dyDescent="0.2">
      <c r="D6" s="62"/>
      <c r="E6" s="316" t="s">
        <v>10</v>
      </c>
      <c r="F6" s="317"/>
      <c r="G6" s="317"/>
      <c r="H6" s="318"/>
      <c r="I6" s="304"/>
      <c r="J6" s="305"/>
      <c r="K6" s="305"/>
      <c r="L6" s="306"/>
      <c r="M6" s="65"/>
      <c r="N6" s="65"/>
      <c r="O6" s="66"/>
    </row>
    <row r="7" spans="4:15" ht="4.5" customHeight="1" x14ac:dyDescent="0.2">
      <c r="D7" s="67"/>
      <c r="E7" s="68"/>
      <c r="F7" s="68"/>
      <c r="G7" s="68"/>
      <c r="H7" s="69"/>
      <c r="I7" s="70"/>
      <c r="J7" s="71"/>
      <c r="K7" s="71"/>
      <c r="L7" s="72"/>
      <c r="M7" s="49"/>
    </row>
    <row r="8" spans="4:15" ht="18.75" customHeight="1" x14ac:dyDescent="0.2">
      <c r="D8" s="50"/>
      <c r="E8" s="73"/>
      <c r="F8" s="73"/>
      <c r="G8" s="73"/>
      <c r="H8" s="74"/>
      <c r="I8" s="75"/>
      <c r="J8" s="76"/>
      <c r="K8" s="76"/>
      <c r="L8" s="77"/>
      <c r="M8" s="49"/>
    </row>
    <row r="9" spans="4:15" ht="22.5" customHeight="1" x14ac:dyDescent="0.2">
      <c r="D9" s="56"/>
      <c r="E9" s="78"/>
      <c r="F9" s="79"/>
      <c r="G9" s="79" t="s">
        <v>0</v>
      </c>
      <c r="H9" s="80"/>
      <c r="I9" s="81"/>
      <c r="J9" s="82"/>
      <c r="K9" s="82"/>
      <c r="L9" s="83"/>
      <c r="M9" s="49"/>
    </row>
    <row r="10" spans="4:15" ht="64.5" customHeight="1" thickBot="1" x14ac:dyDescent="0.25">
      <c r="D10" s="62"/>
      <c r="E10" s="84" t="s">
        <v>1</v>
      </c>
      <c r="F10" s="84" t="s">
        <v>6</v>
      </c>
      <c r="G10" s="319" t="s">
        <v>561</v>
      </c>
      <c r="H10" s="320"/>
      <c r="I10" s="320"/>
      <c r="J10" s="320"/>
      <c r="K10" s="321"/>
      <c r="L10" s="85"/>
      <c r="M10" s="49"/>
    </row>
    <row r="11" spans="4:15" ht="64.5" customHeight="1" thickBot="1" x14ac:dyDescent="0.3">
      <c r="D11" s="62"/>
      <c r="E11" s="252">
        <v>1</v>
      </c>
      <c r="F11" s="272" t="str">
        <f>IFERROR('Anexo Cuantitativo'!D13," ")</f>
        <v>Beca Joven</v>
      </c>
      <c r="G11" s="284"/>
      <c r="H11" s="285"/>
      <c r="I11" s="285"/>
      <c r="J11" s="285"/>
      <c r="K11" s="286"/>
      <c r="L11" s="85"/>
      <c r="M11" s="49"/>
    </row>
    <row r="12" spans="4:15" ht="64.5" customHeight="1" thickBot="1" x14ac:dyDescent="0.3">
      <c r="D12" s="62"/>
      <c r="E12" s="271"/>
      <c r="F12" s="273"/>
      <c r="G12" s="296" t="s">
        <v>1799</v>
      </c>
      <c r="H12" s="297"/>
      <c r="I12" s="297"/>
      <c r="J12" s="297"/>
      <c r="K12" s="298"/>
      <c r="L12" s="85"/>
      <c r="M12" s="49"/>
    </row>
    <row r="13" spans="4:15" ht="64.5" customHeight="1" x14ac:dyDescent="0.25">
      <c r="D13" s="62"/>
      <c r="E13" s="271"/>
      <c r="F13" s="273"/>
      <c r="G13" s="287" t="s">
        <v>1800</v>
      </c>
      <c r="H13" s="288"/>
      <c r="I13" s="288"/>
      <c r="J13" s="288"/>
      <c r="K13" s="289"/>
      <c r="L13" s="85"/>
      <c r="M13" s="49"/>
    </row>
    <row r="14" spans="4:15" ht="64.5" customHeight="1" thickBot="1" x14ac:dyDescent="0.3">
      <c r="D14" s="62"/>
      <c r="E14" s="253"/>
      <c r="F14" s="273"/>
      <c r="G14" s="293" t="s">
        <v>1798</v>
      </c>
      <c r="H14" s="294"/>
      <c r="I14" s="294"/>
      <c r="J14" s="294"/>
      <c r="K14" s="295"/>
      <c r="L14" s="85"/>
      <c r="M14" s="49"/>
    </row>
    <row r="15" spans="4:15" ht="64.5" customHeight="1" thickBot="1" x14ac:dyDescent="0.3">
      <c r="D15" s="62"/>
      <c r="E15" s="310">
        <f>E11+1</f>
        <v>2</v>
      </c>
      <c r="F15" s="307" t="str">
        <f>IFERROR('Anexo Cuantitativo'!D14," ")</f>
        <v>Cabildo Juvenil</v>
      </c>
      <c r="G15" s="296"/>
      <c r="H15" s="297"/>
      <c r="I15" s="297"/>
      <c r="J15" s="297"/>
      <c r="K15" s="298"/>
      <c r="L15" s="85"/>
      <c r="M15" s="49"/>
    </row>
    <row r="16" spans="4:15" ht="64.5" customHeight="1" thickBot="1" x14ac:dyDescent="0.3">
      <c r="D16" s="62"/>
      <c r="E16" s="311"/>
      <c r="F16" s="308"/>
      <c r="G16" s="296" t="s">
        <v>1801</v>
      </c>
      <c r="H16" s="297"/>
      <c r="I16" s="297"/>
      <c r="J16" s="297"/>
      <c r="K16" s="298"/>
      <c r="L16" s="85"/>
      <c r="M16" s="49"/>
    </row>
    <row r="17" spans="4:13" ht="64.5" customHeight="1" x14ac:dyDescent="0.25">
      <c r="D17" s="62"/>
      <c r="E17" s="311"/>
      <c r="F17" s="308"/>
      <c r="G17" s="287" t="s">
        <v>1802</v>
      </c>
      <c r="H17" s="288"/>
      <c r="I17" s="288"/>
      <c r="J17" s="288"/>
      <c r="K17" s="289"/>
      <c r="L17" s="85"/>
      <c r="M17" s="49"/>
    </row>
    <row r="18" spans="4:13" ht="64.5" customHeight="1" thickBot="1" x14ac:dyDescent="0.3">
      <c r="D18" s="62"/>
      <c r="E18" s="312"/>
      <c r="F18" s="309"/>
      <c r="G18" s="293" t="s">
        <v>1781</v>
      </c>
      <c r="H18" s="294"/>
      <c r="I18" s="294"/>
      <c r="J18" s="294"/>
      <c r="K18" s="295"/>
      <c r="L18" s="85"/>
      <c r="M18" s="49"/>
    </row>
    <row r="19" spans="4:13" ht="64.5" customHeight="1" thickBot="1" x14ac:dyDescent="0.3">
      <c r="D19" s="62"/>
      <c r="E19" s="310">
        <f t="shared" ref="E19" si="0">E15+1</f>
        <v>3</v>
      </c>
      <c r="F19" s="307" t="str">
        <f>IFERROR('Anexo Cuantitativo'!D15," ")</f>
        <v>Cine en tu Barrio</v>
      </c>
      <c r="G19" s="296"/>
      <c r="H19" s="297"/>
      <c r="I19" s="297"/>
      <c r="J19" s="297"/>
      <c r="K19" s="298"/>
      <c r="L19" s="85"/>
      <c r="M19" s="49"/>
    </row>
    <row r="20" spans="4:13" ht="64.5" customHeight="1" thickBot="1" x14ac:dyDescent="0.3">
      <c r="D20" s="62"/>
      <c r="E20" s="311"/>
      <c r="F20" s="308"/>
      <c r="G20" s="296" t="s">
        <v>1803</v>
      </c>
      <c r="H20" s="297"/>
      <c r="I20" s="297"/>
      <c r="J20" s="297"/>
      <c r="K20" s="298"/>
      <c r="L20" s="85"/>
      <c r="M20" s="49"/>
    </row>
    <row r="21" spans="4:13" ht="64.5" customHeight="1" x14ac:dyDescent="0.25">
      <c r="D21" s="62"/>
      <c r="E21" s="311"/>
      <c r="F21" s="308"/>
      <c r="G21" s="287" t="s">
        <v>1804</v>
      </c>
      <c r="H21" s="288"/>
      <c r="I21" s="288"/>
      <c r="J21" s="288"/>
      <c r="K21" s="289"/>
      <c r="L21" s="85"/>
      <c r="M21" s="49"/>
    </row>
    <row r="22" spans="4:13" ht="64.5" customHeight="1" thickBot="1" x14ac:dyDescent="0.3">
      <c r="D22" s="62"/>
      <c r="E22" s="312"/>
      <c r="F22" s="309"/>
      <c r="G22" s="293" t="s">
        <v>1797</v>
      </c>
      <c r="H22" s="294"/>
      <c r="I22" s="294"/>
      <c r="J22" s="294"/>
      <c r="K22" s="295"/>
      <c r="L22" s="85"/>
      <c r="M22" s="49"/>
    </row>
    <row r="23" spans="4:13" ht="64.5" customHeight="1" thickBot="1" x14ac:dyDescent="0.3">
      <c r="D23" s="62"/>
      <c r="E23" s="310">
        <f t="shared" ref="E23" si="1">E19+1</f>
        <v>4</v>
      </c>
      <c r="F23" s="307" t="str">
        <f>IFERROR('Anexo Cuantitativo'!D16," ")</f>
        <v>Coloquios Juveniles</v>
      </c>
      <c r="G23" s="296"/>
      <c r="H23" s="297"/>
      <c r="I23" s="297"/>
      <c r="J23" s="297"/>
      <c r="K23" s="298"/>
      <c r="L23" s="85"/>
      <c r="M23" s="49"/>
    </row>
    <row r="24" spans="4:13" ht="64.5" customHeight="1" thickBot="1" x14ac:dyDescent="0.3">
      <c r="D24" s="62"/>
      <c r="E24" s="311"/>
      <c r="F24" s="308"/>
      <c r="G24" s="296" t="s">
        <v>1805</v>
      </c>
      <c r="H24" s="297"/>
      <c r="I24" s="297"/>
      <c r="J24" s="297"/>
      <c r="K24" s="298"/>
      <c r="L24" s="85"/>
      <c r="M24" s="49"/>
    </row>
    <row r="25" spans="4:13" ht="64.5" customHeight="1" x14ac:dyDescent="0.25">
      <c r="D25" s="62"/>
      <c r="E25" s="311"/>
      <c r="F25" s="308"/>
      <c r="G25" s="287" t="s">
        <v>1775</v>
      </c>
      <c r="H25" s="288"/>
      <c r="I25" s="288"/>
      <c r="J25" s="288"/>
      <c r="K25" s="289"/>
      <c r="L25" s="85"/>
      <c r="M25" s="49"/>
    </row>
    <row r="26" spans="4:13" ht="64.5" customHeight="1" thickBot="1" x14ac:dyDescent="0.3">
      <c r="D26" s="62"/>
      <c r="E26" s="312"/>
      <c r="F26" s="309"/>
      <c r="G26" s="293" t="s">
        <v>1782</v>
      </c>
      <c r="H26" s="294"/>
      <c r="I26" s="294"/>
      <c r="J26" s="294"/>
      <c r="K26" s="295"/>
      <c r="L26" s="85"/>
      <c r="M26" s="49"/>
    </row>
    <row r="27" spans="4:13" ht="64.5" customHeight="1" thickBot="1" x14ac:dyDescent="0.3">
      <c r="D27" s="62"/>
      <c r="E27" s="252">
        <f t="shared" ref="E27" si="2">E23+1</f>
        <v>5</v>
      </c>
      <c r="F27" s="313" t="str">
        <f>IFERROR('Anexo Cuantitativo'!D17," ")</f>
        <v>Cultiva-T</v>
      </c>
      <c r="G27" s="284"/>
      <c r="H27" s="285"/>
      <c r="I27" s="285"/>
      <c r="J27" s="285"/>
      <c r="K27" s="286"/>
      <c r="L27" s="85"/>
      <c r="M27" s="49"/>
    </row>
    <row r="28" spans="4:13" ht="64.5" customHeight="1" thickBot="1" x14ac:dyDescent="0.3">
      <c r="D28" s="62"/>
      <c r="E28" s="271"/>
      <c r="F28" s="313"/>
      <c r="G28" s="284" t="s">
        <v>1806</v>
      </c>
      <c r="H28" s="285"/>
      <c r="I28" s="285"/>
      <c r="J28" s="285"/>
      <c r="K28" s="286"/>
      <c r="L28" s="85"/>
      <c r="M28" s="49"/>
    </row>
    <row r="29" spans="4:13" ht="64.5" customHeight="1" x14ac:dyDescent="0.25">
      <c r="D29" s="62"/>
      <c r="E29" s="271"/>
      <c r="F29" s="313"/>
      <c r="G29" s="287" t="s">
        <v>1807</v>
      </c>
      <c r="H29" s="288"/>
      <c r="I29" s="288"/>
      <c r="J29" s="288"/>
      <c r="K29" s="289"/>
      <c r="L29" s="85"/>
      <c r="M29" s="49"/>
    </row>
    <row r="30" spans="4:13" ht="64.5" customHeight="1" thickBot="1" x14ac:dyDescent="0.3">
      <c r="D30" s="62"/>
      <c r="E30" s="253"/>
      <c r="F30" s="314"/>
      <c r="G30" s="293" t="s">
        <v>1783</v>
      </c>
      <c r="H30" s="294"/>
      <c r="I30" s="294"/>
      <c r="J30" s="294"/>
      <c r="K30" s="295"/>
      <c r="L30" s="85"/>
      <c r="M30" s="49"/>
    </row>
    <row r="31" spans="4:13" ht="64.5" customHeight="1" thickBot="1" x14ac:dyDescent="0.3">
      <c r="D31" s="62"/>
      <c r="E31" s="252">
        <f t="shared" ref="E31" si="3">E27+1</f>
        <v>6</v>
      </c>
      <c r="F31" s="272" t="str">
        <f>IFERROR('Anexo Cuantitativo'!D18," ")</f>
        <v>Cultura en tu escuela</v>
      </c>
      <c r="G31" s="296"/>
      <c r="H31" s="297"/>
      <c r="I31" s="297"/>
      <c r="J31" s="297"/>
      <c r="K31" s="298"/>
      <c r="L31" s="85"/>
      <c r="M31" s="49"/>
    </row>
    <row r="32" spans="4:13" ht="64.5" customHeight="1" thickBot="1" x14ac:dyDescent="0.3">
      <c r="D32" s="62"/>
      <c r="E32" s="271"/>
      <c r="F32" s="273"/>
      <c r="G32" s="296" t="s">
        <v>1776</v>
      </c>
      <c r="H32" s="297"/>
      <c r="I32" s="297"/>
      <c r="J32" s="297"/>
      <c r="K32" s="298"/>
      <c r="L32" s="85"/>
      <c r="M32" s="49"/>
    </row>
    <row r="33" spans="4:13" ht="64.5" customHeight="1" x14ac:dyDescent="0.25">
      <c r="D33" s="62"/>
      <c r="E33" s="271"/>
      <c r="F33" s="273"/>
      <c r="G33" s="290" t="s">
        <v>1808</v>
      </c>
      <c r="H33" s="291"/>
      <c r="I33" s="291"/>
      <c r="J33" s="291"/>
      <c r="K33" s="292"/>
      <c r="L33" s="85"/>
      <c r="M33" s="49"/>
    </row>
    <row r="34" spans="4:13" ht="64.5" customHeight="1" thickBot="1" x14ac:dyDescent="0.3">
      <c r="D34" s="62"/>
      <c r="E34" s="253"/>
      <c r="F34" s="274"/>
      <c r="G34" s="293" t="s">
        <v>1784</v>
      </c>
      <c r="H34" s="294"/>
      <c r="I34" s="294"/>
      <c r="J34" s="294"/>
      <c r="K34" s="295"/>
      <c r="L34" s="85"/>
      <c r="M34" s="49"/>
    </row>
    <row r="35" spans="4:13" ht="64.5" customHeight="1" thickBot="1" x14ac:dyDescent="0.3">
      <c r="D35" s="62"/>
      <c r="E35" s="252">
        <f t="shared" ref="E35" si="4">E31+1</f>
        <v>7</v>
      </c>
      <c r="F35" s="272" t="str">
        <f>IFERROR('Anexo Cuantitativo'!D19," ")</f>
        <v>Enchula tu barrio</v>
      </c>
      <c r="G35" s="296"/>
      <c r="H35" s="297"/>
      <c r="I35" s="297"/>
      <c r="J35" s="297"/>
      <c r="K35" s="298"/>
      <c r="L35" s="85"/>
      <c r="M35" s="49"/>
    </row>
    <row r="36" spans="4:13" ht="64.5" customHeight="1" thickBot="1" x14ac:dyDescent="0.3">
      <c r="D36" s="62"/>
      <c r="E36" s="271"/>
      <c r="F36" s="273"/>
      <c r="G36" s="296" t="s">
        <v>1809</v>
      </c>
      <c r="H36" s="297"/>
      <c r="I36" s="297"/>
      <c r="J36" s="297"/>
      <c r="K36" s="298"/>
      <c r="L36" s="85"/>
      <c r="M36" s="49"/>
    </row>
    <row r="37" spans="4:13" ht="64.5" customHeight="1" x14ac:dyDescent="0.25">
      <c r="D37" s="62"/>
      <c r="E37" s="271"/>
      <c r="F37" s="273"/>
      <c r="G37" s="287" t="s">
        <v>1810</v>
      </c>
      <c r="H37" s="288"/>
      <c r="I37" s="288"/>
      <c r="J37" s="288"/>
      <c r="K37" s="289"/>
      <c r="L37" s="85"/>
      <c r="M37" s="49"/>
    </row>
    <row r="38" spans="4:13" ht="64.5" customHeight="1" thickBot="1" x14ac:dyDescent="0.3">
      <c r="D38" s="62"/>
      <c r="E38" s="253"/>
      <c r="F38" s="274"/>
      <c r="G38" s="293" t="s">
        <v>1785</v>
      </c>
      <c r="H38" s="294"/>
      <c r="I38" s="294"/>
      <c r="J38" s="294"/>
      <c r="K38" s="295"/>
      <c r="L38" s="85"/>
      <c r="M38" s="49"/>
    </row>
    <row r="39" spans="4:13" ht="72" customHeight="1" thickBot="1" x14ac:dyDescent="0.3">
      <c r="D39" s="62"/>
      <c r="E39" s="252">
        <f t="shared" ref="E39" si="5">E35+1</f>
        <v>8</v>
      </c>
      <c r="F39" s="272" t="s">
        <v>1771</v>
      </c>
      <c r="G39" s="296"/>
      <c r="H39" s="297"/>
      <c r="I39" s="297"/>
      <c r="J39" s="297"/>
      <c r="K39" s="298"/>
      <c r="L39" s="85"/>
      <c r="M39" s="49"/>
    </row>
    <row r="40" spans="4:13" ht="64.5" customHeight="1" thickBot="1" x14ac:dyDescent="0.3">
      <c r="D40" s="62"/>
      <c r="E40" s="271"/>
      <c r="F40" s="273"/>
      <c r="G40" s="296" t="s">
        <v>1811</v>
      </c>
      <c r="H40" s="297"/>
      <c r="I40" s="297"/>
      <c r="J40" s="297"/>
      <c r="K40" s="298"/>
      <c r="L40" s="85"/>
      <c r="M40" s="49"/>
    </row>
    <row r="41" spans="4:13" ht="64.5" customHeight="1" x14ac:dyDescent="0.25">
      <c r="D41" s="62"/>
      <c r="E41" s="271"/>
      <c r="F41" s="273"/>
      <c r="G41" s="287" t="s">
        <v>1812</v>
      </c>
      <c r="H41" s="288"/>
      <c r="I41" s="288"/>
      <c r="J41" s="288"/>
      <c r="K41" s="289"/>
      <c r="L41" s="85"/>
      <c r="M41" s="49"/>
    </row>
    <row r="42" spans="4:13" ht="64.5" customHeight="1" thickBot="1" x14ac:dyDescent="0.3">
      <c r="D42" s="62"/>
      <c r="E42" s="253"/>
      <c r="F42" s="274"/>
      <c r="G42" s="293" t="s">
        <v>1786</v>
      </c>
      <c r="H42" s="294"/>
      <c r="I42" s="294"/>
      <c r="J42" s="294"/>
      <c r="K42" s="295"/>
      <c r="L42" s="85"/>
      <c r="M42" s="49"/>
    </row>
    <row r="43" spans="4:13" ht="64.5" customHeight="1" thickBot="1" x14ac:dyDescent="0.3">
      <c r="D43" s="62"/>
      <c r="E43" s="252">
        <f t="shared" ref="E43" si="6">E39+1</f>
        <v>9</v>
      </c>
      <c r="F43" s="272" t="str">
        <f>IFERROR('Anexo Cuantitativo'!D21," ")</f>
        <v>Jóvenes con arte</v>
      </c>
      <c r="G43" s="296"/>
      <c r="H43" s="297"/>
      <c r="I43" s="297"/>
      <c r="J43" s="297"/>
      <c r="K43" s="298"/>
      <c r="L43" s="85"/>
      <c r="M43" s="49"/>
    </row>
    <row r="44" spans="4:13" ht="64.5" customHeight="1" thickBot="1" x14ac:dyDescent="0.3">
      <c r="D44" s="62"/>
      <c r="E44" s="271"/>
      <c r="F44" s="273"/>
      <c r="G44" s="296" t="s">
        <v>1777</v>
      </c>
      <c r="H44" s="297"/>
      <c r="I44" s="297"/>
      <c r="J44" s="297"/>
      <c r="K44" s="298"/>
      <c r="L44" s="85"/>
      <c r="M44" s="49"/>
    </row>
    <row r="45" spans="4:13" ht="64.5" customHeight="1" x14ac:dyDescent="0.25">
      <c r="D45" s="62"/>
      <c r="E45" s="271"/>
      <c r="F45" s="273"/>
      <c r="G45" s="290" t="s">
        <v>1813</v>
      </c>
      <c r="H45" s="291"/>
      <c r="I45" s="291"/>
      <c r="J45" s="291"/>
      <c r="K45" s="292"/>
      <c r="L45" s="85"/>
      <c r="M45" s="49"/>
    </row>
    <row r="46" spans="4:13" ht="64.5" customHeight="1" thickBot="1" x14ac:dyDescent="0.3">
      <c r="D46" s="62"/>
      <c r="E46" s="253"/>
      <c r="F46" s="274"/>
      <c r="G46" s="293" t="s">
        <v>1796</v>
      </c>
      <c r="H46" s="294"/>
      <c r="I46" s="294"/>
      <c r="J46" s="294"/>
      <c r="K46" s="295"/>
      <c r="L46" s="85"/>
      <c r="M46" s="49"/>
    </row>
    <row r="47" spans="4:13" ht="64.5" customHeight="1" thickBot="1" x14ac:dyDescent="0.3">
      <c r="D47" s="62"/>
      <c r="E47" s="252">
        <f t="shared" ref="E47" si="7">E43+1</f>
        <v>10</v>
      </c>
      <c r="F47" s="272" t="str">
        <f>IFERROR('Anexo Cuantitativo'!D22," ")</f>
        <v>Jóvenes Con-Ciencia</v>
      </c>
      <c r="G47" s="296"/>
      <c r="H47" s="297"/>
      <c r="I47" s="297"/>
      <c r="J47" s="297"/>
      <c r="K47" s="298"/>
      <c r="L47" s="85"/>
      <c r="M47" s="49"/>
    </row>
    <row r="48" spans="4:13" ht="64.5" customHeight="1" thickBot="1" x14ac:dyDescent="0.3">
      <c r="D48" s="62"/>
      <c r="E48" s="271"/>
      <c r="F48" s="273"/>
      <c r="G48" s="296" t="s">
        <v>1778</v>
      </c>
      <c r="H48" s="297"/>
      <c r="I48" s="297"/>
      <c r="J48" s="297"/>
      <c r="K48" s="298"/>
      <c r="L48" s="85"/>
      <c r="M48" s="49"/>
    </row>
    <row r="49" spans="4:13" ht="64.5" customHeight="1" x14ac:dyDescent="0.25">
      <c r="D49" s="62"/>
      <c r="E49" s="271"/>
      <c r="F49" s="273"/>
      <c r="G49" s="287" t="s">
        <v>1814</v>
      </c>
      <c r="H49" s="288"/>
      <c r="I49" s="288"/>
      <c r="J49" s="288"/>
      <c r="K49" s="289"/>
      <c r="L49" s="85"/>
      <c r="M49" s="49"/>
    </row>
    <row r="50" spans="4:13" ht="64.5" customHeight="1" thickBot="1" x14ac:dyDescent="0.3">
      <c r="D50" s="62"/>
      <c r="E50" s="253"/>
      <c r="F50" s="274"/>
      <c r="G50" s="293" t="s">
        <v>1787</v>
      </c>
      <c r="H50" s="294"/>
      <c r="I50" s="294"/>
      <c r="J50" s="294"/>
      <c r="K50" s="295"/>
      <c r="L50" s="85"/>
      <c r="M50" s="49"/>
    </row>
    <row r="51" spans="4:13" ht="64.5" customHeight="1" thickBot="1" x14ac:dyDescent="0.3">
      <c r="D51" s="62"/>
      <c r="E51" s="252">
        <f t="shared" ref="E51" si="8">E47+1</f>
        <v>11</v>
      </c>
      <c r="F51" s="272" t="str">
        <f>IFERROR('Anexo Cuantitativo'!D23," ")</f>
        <v>Juventudes Emprendedoras</v>
      </c>
      <c r="G51" s="296"/>
      <c r="H51" s="297"/>
      <c r="I51" s="297"/>
      <c r="J51" s="297"/>
      <c r="K51" s="298"/>
      <c r="L51" s="85"/>
      <c r="M51" s="49"/>
    </row>
    <row r="52" spans="4:13" ht="64.5" customHeight="1" x14ac:dyDescent="0.25">
      <c r="D52" s="62"/>
      <c r="E52" s="271"/>
      <c r="F52" s="273"/>
      <c r="G52" s="287" t="s">
        <v>1815</v>
      </c>
      <c r="H52" s="288"/>
      <c r="I52" s="288"/>
      <c r="J52" s="288"/>
      <c r="K52" s="289"/>
      <c r="L52" s="85"/>
      <c r="M52" s="49"/>
    </row>
    <row r="53" spans="4:13" ht="64.5" customHeight="1" x14ac:dyDescent="0.25">
      <c r="D53" s="62"/>
      <c r="E53" s="271"/>
      <c r="F53" s="273"/>
      <c r="G53" s="287" t="s">
        <v>1816</v>
      </c>
      <c r="H53" s="288"/>
      <c r="I53" s="288"/>
      <c r="J53" s="288"/>
      <c r="K53" s="289"/>
      <c r="L53" s="85"/>
      <c r="M53" s="49"/>
    </row>
    <row r="54" spans="4:13" ht="64.5" customHeight="1" thickBot="1" x14ac:dyDescent="0.3">
      <c r="D54" s="62"/>
      <c r="E54" s="253"/>
      <c r="F54" s="274"/>
      <c r="G54" s="293" t="s">
        <v>1788</v>
      </c>
      <c r="H54" s="294"/>
      <c r="I54" s="294"/>
      <c r="J54" s="294"/>
      <c r="K54" s="295"/>
      <c r="L54" s="85"/>
      <c r="M54" s="49"/>
    </row>
    <row r="55" spans="4:13" ht="64.5" customHeight="1" thickBot="1" x14ac:dyDescent="0.3">
      <c r="D55" s="62"/>
      <c r="E55" s="252">
        <f t="shared" ref="E55" si="9">E51+1</f>
        <v>12</v>
      </c>
      <c r="F55" s="272" t="str">
        <f>IFERROR('Anexo Cuantitativo'!D24," ")</f>
        <v>Juventudes con historia</v>
      </c>
      <c r="G55" s="296"/>
      <c r="H55" s="297"/>
      <c r="I55" s="297"/>
      <c r="J55" s="297"/>
      <c r="K55" s="298"/>
      <c r="L55" s="85"/>
      <c r="M55" s="49"/>
    </row>
    <row r="56" spans="4:13" ht="64.5" customHeight="1" thickBot="1" x14ac:dyDescent="0.3">
      <c r="D56" s="62"/>
      <c r="E56" s="271"/>
      <c r="F56" s="273"/>
      <c r="G56" s="296" t="s">
        <v>1772</v>
      </c>
      <c r="H56" s="297"/>
      <c r="I56" s="297"/>
      <c r="J56" s="297"/>
      <c r="K56" s="298"/>
      <c r="L56" s="85"/>
      <c r="M56" s="49"/>
    </row>
    <row r="57" spans="4:13" ht="64.5" customHeight="1" x14ac:dyDescent="0.4">
      <c r="D57" s="62"/>
      <c r="E57" s="271"/>
      <c r="F57" s="273"/>
      <c r="G57" s="287" t="s">
        <v>1817</v>
      </c>
      <c r="H57" s="288"/>
      <c r="I57" s="288"/>
      <c r="J57" s="288"/>
      <c r="K57" s="289"/>
      <c r="L57" s="85"/>
      <c r="M57" s="49"/>
    </row>
    <row r="58" spans="4:13" ht="64.5" customHeight="1" thickBot="1" x14ac:dyDescent="0.3">
      <c r="D58" s="62"/>
      <c r="E58" s="253"/>
      <c r="F58" s="274"/>
      <c r="G58" s="293" t="s">
        <v>1789</v>
      </c>
      <c r="H58" s="294"/>
      <c r="I58" s="294"/>
      <c r="J58" s="294"/>
      <c r="K58" s="295"/>
      <c r="L58" s="85"/>
      <c r="M58" s="49"/>
    </row>
    <row r="59" spans="4:13" ht="64.5" customHeight="1" thickBot="1" x14ac:dyDescent="0.3">
      <c r="D59" s="62"/>
      <c r="E59" s="252">
        <f t="shared" ref="E59" si="10">E55+1</f>
        <v>13</v>
      </c>
      <c r="F59" s="272" t="str">
        <f>IFERROR('Anexo Cuantitativo'!D25," ")</f>
        <v>Juventudes a la cancha</v>
      </c>
      <c r="G59" s="296"/>
      <c r="H59" s="297"/>
      <c r="I59" s="297"/>
      <c r="J59" s="297"/>
      <c r="K59" s="298"/>
      <c r="L59" s="85"/>
      <c r="M59" s="49"/>
    </row>
    <row r="60" spans="4:13" ht="64.5" customHeight="1" thickBot="1" x14ac:dyDescent="0.3">
      <c r="D60" s="62"/>
      <c r="E60" s="271"/>
      <c r="F60" s="273"/>
      <c r="G60" s="296" t="s">
        <v>1818</v>
      </c>
      <c r="H60" s="297"/>
      <c r="I60" s="297"/>
      <c r="J60" s="297"/>
      <c r="K60" s="298"/>
      <c r="L60" s="85"/>
      <c r="M60" s="49"/>
    </row>
    <row r="61" spans="4:13" ht="64.5" customHeight="1" x14ac:dyDescent="0.25">
      <c r="D61" s="62"/>
      <c r="E61" s="271"/>
      <c r="F61" s="273"/>
      <c r="G61" s="287" t="s">
        <v>1819</v>
      </c>
      <c r="H61" s="288"/>
      <c r="I61" s="288"/>
      <c r="J61" s="288"/>
      <c r="K61" s="289"/>
      <c r="L61" s="85"/>
      <c r="M61" s="49"/>
    </row>
    <row r="62" spans="4:13" ht="99.75" customHeight="1" thickBot="1" x14ac:dyDescent="0.3">
      <c r="D62" s="62"/>
      <c r="E62" s="253"/>
      <c r="F62" s="274"/>
      <c r="G62" s="293" t="s">
        <v>1789</v>
      </c>
      <c r="H62" s="294"/>
      <c r="I62" s="294"/>
      <c r="J62" s="294"/>
      <c r="K62" s="295"/>
      <c r="L62" s="85"/>
      <c r="M62" s="49"/>
    </row>
    <row r="63" spans="4:13" ht="64.5" customHeight="1" thickBot="1" x14ac:dyDescent="0.3">
      <c r="D63" s="62"/>
      <c r="E63" s="252">
        <f t="shared" ref="E63" si="11">E59+1</f>
        <v>14</v>
      </c>
      <c r="F63" s="272" t="str">
        <f>IFERROR('Anexo Cuantitativo'!D26," ")</f>
        <v>Oportunidad joven</v>
      </c>
      <c r="G63" s="284"/>
      <c r="H63" s="285"/>
      <c r="I63" s="285"/>
      <c r="J63" s="285"/>
      <c r="K63" s="286"/>
      <c r="L63" s="85"/>
      <c r="M63" s="49"/>
    </row>
    <row r="64" spans="4:13" ht="64.5" customHeight="1" x14ac:dyDescent="0.25">
      <c r="D64" s="62"/>
      <c r="E64" s="271"/>
      <c r="F64" s="273"/>
      <c r="G64" s="287" t="s">
        <v>1773</v>
      </c>
      <c r="H64" s="288"/>
      <c r="I64" s="288"/>
      <c r="J64" s="288"/>
      <c r="K64" s="289"/>
      <c r="L64" s="85"/>
      <c r="M64" s="49"/>
    </row>
    <row r="65" spans="4:13" ht="64.5" customHeight="1" x14ac:dyDescent="0.25">
      <c r="D65" s="62"/>
      <c r="E65" s="271"/>
      <c r="F65" s="273"/>
      <c r="G65" s="290" t="s">
        <v>1774</v>
      </c>
      <c r="H65" s="291"/>
      <c r="I65" s="291"/>
      <c r="J65" s="291"/>
      <c r="K65" s="292"/>
      <c r="L65" s="85"/>
      <c r="M65" s="49"/>
    </row>
    <row r="66" spans="4:13" ht="64.5" customHeight="1" thickBot="1" x14ac:dyDescent="0.3">
      <c r="D66" s="62"/>
      <c r="E66" s="253"/>
      <c r="F66" s="274"/>
      <c r="G66" s="293" t="s">
        <v>1795</v>
      </c>
      <c r="H66" s="294"/>
      <c r="I66" s="294"/>
      <c r="J66" s="294"/>
      <c r="K66" s="295"/>
      <c r="L66" s="85"/>
      <c r="M66" s="49"/>
    </row>
    <row r="67" spans="4:13" ht="64.5" customHeight="1" thickBot="1" x14ac:dyDescent="0.3">
      <c r="D67" s="62"/>
      <c r="E67" s="252">
        <f t="shared" ref="E67" si="12">E63+1</f>
        <v>15</v>
      </c>
      <c r="F67" s="272" t="str">
        <f>IFERROR('Anexo Cuantitativo'!D27," ")</f>
        <v>Conoce tus derechos</v>
      </c>
      <c r="G67" s="296"/>
      <c r="H67" s="297"/>
      <c r="I67" s="297"/>
      <c r="J67" s="297"/>
      <c r="K67" s="298"/>
      <c r="L67" s="85"/>
      <c r="M67" s="49"/>
    </row>
    <row r="68" spans="4:13" ht="64.5" customHeight="1" x14ac:dyDescent="0.25">
      <c r="D68" s="62"/>
      <c r="E68" s="271"/>
      <c r="F68" s="273"/>
      <c r="G68" s="287" t="s">
        <v>1820</v>
      </c>
      <c r="H68" s="288"/>
      <c r="I68" s="288"/>
      <c r="J68" s="288"/>
      <c r="K68" s="289"/>
      <c r="L68" s="85"/>
      <c r="M68" s="49"/>
    </row>
    <row r="69" spans="4:13" ht="64.5" customHeight="1" x14ac:dyDescent="0.25">
      <c r="D69" s="62"/>
      <c r="E69" s="271"/>
      <c r="F69" s="273"/>
      <c r="G69" s="290" t="s">
        <v>1821</v>
      </c>
      <c r="H69" s="291"/>
      <c r="I69" s="291"/>
      <c r="J69" s="291"/>
      <c r="K69" s="292"/>
      <c r="L69" s="85"/>
      <c r="M69" s="49"/>
    </row>
    <row r="70" spans="4:13" ht="64.5" customHeight="1" thickBot="1" x14ac:dyDescent="0.3">
      <c r="D70" s="62"/>
      <c r="E70" s="253"/>
      <c r="F70" s="274"/>
      <c r="G70" s="293" t="s">
        <v>1794</v>
      </c>
      <c r="H70" s="294"/>
      <c r="I70" s="294"/>
      <c r="J70" s="294"/>
      <c r="K70" s="295"/>
      <c r="L70" s="85"/>
      <c r="M70" s="49"/>
    </row>
    <row r="71" spans="4:13" ht="64.5" customHeight="1" thickBot="1" x14ac:dyDescent="0.3">
      <c r="D71" s="62"/>
      <c r="E71" s="252">
        <f t="shared" ref="E71" si="13">E67+1</f>
        <v>16</v>
      </c>
      <c r="F71" s="272" t="str">
        <f>IFERROR('Anexo Cuantitativo'!D28," ")</f>
        <v>Premio de las juventudes</v>
      </c>
      <c r="G71" s="284"/>
      <c r="H71" s="285"/>
      <c r="I71" s="285"/>
      <c r="J71" s="285"/>
      <c r="K71" s="286"/>
      <c r="L71" s="85"/>
      <c r="M71" s="49"/>
    </row>
    <row r="72" spans="4:13" ht="64.5" customHeight="1" x14ac:dyDescent="0.25">
      <c r="D72" s="62"/>
      <c r="E72" s="271"/>
      <c r="F72" s="273"/>
      <c r="G72" s="287" t="s">
        <v>1779</v>
      </c>
      <c r="H72" s="288"/>
      <c r="I72" s="288"/>
      <c r="J72" s="288"/>
      <c r="K72" s="289"/>
      <c r="L72" s="85"/>
      <c r="M72" s="49"/>
    </row>
    <row r="73" spans="4:13" ht="64.5" customHeight="1" x14ac:dyDescent="0.25">
      <c r="D73" s="62"/>
      <c r="E73" s="271"/>
      <c r="F73" s="273"/>
      <c r="G73" s="290" t="s">
        <v>1822</v>
      </c>
      <c r="H73" s="291"/>
      <c r="I73" s="291"/>
      <c r="J73" s="291"/>
      <c r="K73" s="292"/>
      <c r="L73" s="85"/>
      <c r="M73" s="49"/>
    </row>
    <row r="74" spans="4:13" ht="64.5" customHeight="1" thickBot="1" x14ac:dyDescent="0.3">
      <c r="D74" s="62"/>
      <c r="E74" s="253"/>
      <c r="F74" s="274"/>
      <c r="G74" s="293" t="s">
        <v>1793</v>
      </c>
      <c r="H74" s="294"/>
      <c r="I74" s="294"/>
      <c r="J74" s="294"/>
      <c r="K74" s="295"/>
      <c r="L74" s="85"/>
      <c r="M74" s="49"/>
    </row>
    <row r="75" spans="4:13" ht="64.5" customHeight="1" thickBot="1" x14ac:dyDescent="0.3">
      <c r="D75" s="62"/>
      <c r="E75" s="252">
        <f t="shared" ref="E75" si="14">E71+1</f>
        <v>17</v>
      </c>
      <c r="F75" s="272" t="str">
        <f>IFERROR('Anexo Cuantitativo'!D29," ")</f>
        <v>Servicio Social Integral</v>
      </c>
      <c r="G75" s="284"/>
      <c r="H75" s="285"/>
      <c r="I75" s="285"/>
      <c r="J75" s="285"/>
      <c r="K75" s="286"/>
      <c r="L75" s="85"/>
      <c r="M75" s="49"/>
    </row>
    <row r="76" spans="4:13" ht="64.5" customHeight="1" x14ac:dyDescent="0.25">
      <c r="D76" s="62"/>
      <c r="E76" s="271"/>
      <c r="F76" s="273"/>
      <c r="G76" s="287" t="s">
        <v>1823</v>
      </c>
      <c r="H76" s="288"/>
      <c r="I76" s="288"/>
      <c r="J76" s="288"/>
      <c r="K76" s="289"/>
      <c r="L76" s="85"/>
      <c r="M76" s="49"/>
    </row>
    <row r="77" spans="4:13" ht="64.5" customHeight="1" x14ac:dyDescent="0.25">
      <c r="D77" s="62"/>
      <c r="E77" s="271"/>
      <c r="F77" s="273"/>
      <c r="G77" s="290" t="s">
        <v>1824</v>
      </c>
      <c r="H77" s="291"/>
      <c r="I77" s="291"/>
      <c r="J77" s="291"/>
      <c r="K77" s="292"/>
      <c r="L77" s="85"/>
      <c r="M77" s="49"/>
    </row>
    <row r="78" spans="4:13" ht="64.5" customHeight="1" thickBot="1" x14ac:dyDescent="0.3">
      <c r="D78" s="62"/>
      <c r="E78" s="253"/>
      <c r="F78" s="274"/>
      <c r="G78" s="293" t="s">
        <v>1792</v>
      </c>
      <c r="H78" s="294"/>
      <c r="I78" s="294"/>
      <c r="J78" s="294"/>
      <c r="K78" s="295"/>
      <c r="L78" s="85"/>
      <c r="M78" s="49"/>
    </row>
    <row r="79" spans="4:13" ht="64.5" customHeight="1" thickBot="1" x14ac:dyDescent="0.3">
      <c r="D79" s="62"/>
      <c r="E79" s="252">
        <f t="shared" ref="E79" si="15">E75+1</f>
        <v>18</v>
      </c>
      <c r="F79" s="272" t="str">
        <f>IFERROR('Anexo Cuantitativo'!D30," ")</f>
        <v>Suetertón &amp; Juguetón</v>
      </c>
      <c r="G79" s="296"/>
      <c r="H79" s="297"/>
      <c r="I79" s="297"/>
      <c r="J79" s="297"/>
      <c r="K79" s="298"/>
      <c r="L79" s="85"/>
      <c r="M79" s="49"/>
    </row>
    <row r="80" spans="4:13" ht="64.5" customHeight="1" x14ac:dyDescent="0.25">
      <c r="D80" s="62"/>
      <c r="E80" s="271"/>
      <c r="F80" s="273"/>
      <c r="G80" s="287" t="s">
        <v>1825</v>
      </c>
      <c r="H80" s="288"/>
      <c r="I80" s="288"/>
      <c r="J80" s="288"/>
      <c r="K80" s="289"/>
      <c r="L80" s="85"/>
      <c r="M80" s="49"/>
    </row>
    <row r="81" spans="4:13" ht="64.5" customHeight="1" x14ac:dyDescent="0.25">
      <c r="D81" s="62"/>
      <c r="E81" s="271"/>
      <c r="F81" s="273"/>
      <c r="G81" s="290" t="s">
        <v>1826</v>
      </c>
      <c r="H81" s="291"/>
      <c r="I81" s="291"/>
      <c r="J81" s="291"/>
      <c r="K81" s="292"/>
      <c r="L81" s="85"/>
      <c r="M81" s="49"/>
    </row>
    <row r="82" spans="4:13" ht="64.5" customHeight="1" thickBot="1" x14ac:dyDescent="0.3">
      <c r="D82" s="62"/>
      <c r="E82" s="253"/>
      <c r="F82" s="274"/>
      <c r="G82" s="293" t="s">
        <v>1791</v>
      </c>
      <c r="H82" s="294"/>
      <c r="I82" s="294"/>
      <c r="J82" s="294"/>
      <c r="K82" s="295"/>
      <c r="L82" s="85"/>
      <c r="M82" s="49"/>
    </row>
    <row r="83" spans="4:13" ht="64.5" customHeight="1" thickBot="1" x14ac:dyDescent="0.3">
      <c r="D83" s="62"/>
      <c r="E83" s="252">
        <f t="shared" ref="E83" si="16">E79+1</f>
        <v>19</v>
      </c>
      <c r="F83" s="272" t="str">
        <f>IFERROR('Anexo Cuantitativo'!D31," ")</f>
        <v>Tlaque-Can</v>
      </c>
      <c r="G83" s="284"/>
      <c r="H83" s="285"/>
      <c r="I83" s="285"/>
      <c r="J83" s="285"/>
      <c r="K83" s="286"/>
      <c r="L83" s="85"/>
      <c r="M83" s="49"/>
    </row>
    <row r="84" spans="4:13" ht="64.5" customHeight="1" x14ac:dyDescent="0.25">
      <c r="D84" s="62"/>
      <c r="E84" s="271"/>
      <c r="F84" s="273"/>
      <c r="G84" s="287" t="s">
        <v>1827</v>
      </c>
      <c r="H84" s="288"/>
      <c r="I84" s="288"/>
      <c r="J84" s="288"/>
      <c r="K84" s="289"/>
      <c r="L84" s="85"/>
      <c r="M84" s="49"/>
    </row>
    <row r="85" spans="4:13" ht="64.5" customHeight="1" x14ac:dyDescent="0.25">
      <c r="D85" s="62"/>
      <c r="E85" s="271"/>
      <c r="F85" s="273"/>
      <c r="G85" s="290" t="s">
        <v>1828</v>
      </c>
      <c r="H85" s="291"/>
      <c r="I85" s="291"/>
      <c r="J85" s="291"/>
      <c r="K85" s="292"/>
      <c r="L85" s="85"/>
      <c r="M85" s="49"/>
    </row>
    <row r="86" spans="4:13" ht="64.5" customHeight="1" x14ac:dyDescent="0.25">
      <c r="D86" s="62"/>
      <c r="E86" s="253"/>
      <c r="F86" s="274"/>
      <c r="G86" s="293" t="s">
        <v>1790</v>
      </c>
      <c r="H86" s="294"/>
      <c r="I86" s="294"/>
      <c r="J86" s="294"/>
      <c r="K86" s="295"/>
      <c r="L86" s="85"/>
      <c r="M86" s="49"/>
    </row>
    <row r="87" spans="4:13" ht="64.5" customHeight="1" x14ac:dyDescent="0.25">
      <c r="D87" s="62"/>
      <c r="E87" s="252"/>
      <c r="F87" s="272"/>
      <c r="G87" s="275"/>
      <c r="H87" s="276"/>
      <c r="I87" s="276"/>
      <c r="J87" s="276"/>
      <c r="K87" s="277"/>
      <c r="L87" s="85"/>
      <c r="M87" s="49"/>
    </row>
    <row r="88" spans="4:13" ht="64.5" customHeight="1" x14ac:dyDescent="0.25">
      <c r="D88" s="62"/>
      <c r="E88" s="271"/>
      <c r="F88" s="273"/>
      <c r="G88" s="278"/>
      <c r="H88" s="279"/>
      <c r="I88" s="279"/>
      <c r="J88" s="279"/>
      <c r="K88" s="280"/>
      <c r="L88" s="85"/>
      <c r="M88" s="49"/>
    </row>
    <row r="89" spans="4:13" ht="64.5" customHeight="1" x14ac:dyDescent="0.25">
      <c r="D89" s="62"/>
      <c r="E89" s="271"/>
      <c r="F89" s="273"/>
      <c r="G89" s="278"/>
      <c r="H89" s="279"/>
      <c r="I89" s="279"/>
      <c r="J89" s="279"/>
      <c r="K89" s="280"/>
      <c r="L89" s="85"/>
      <c r="M89" s="49"/>
    </row>
    <row r="90" spans="4:13" ht="64.5" customHeight="1" x14ac:dyDescent="0.25">
      <c r="D90" s="62"/>
      <c r="E90" s="253"/>
      <c r="F90" s="274"/>
      <c r="G90" s="281"/>
      <c r="H90" s="282"/>
      <c r="I90" s="282"/>
      <c r="J90" s="282"/>
      <c r="K90" s="283"/>
      <c r="L90" s="85"/>
      <c r="M90" s="49"/>
    </row>
    <row r="91" spans="4:13" ht="64.5" customHeight="1" x14ac:dyDescent="0.25">
      <c r="D91" s="62"/>
      <c r="E91" s="252"/>
      <c r="F91" s="272"/>
      <c r="G91" s="275"/>
      <c r="H91" s="276"/>
      <c r="I91" s="276"/>
      <c r="J91" s="276"/>
      <c r="K91" s="277"/>
      <c r="L91" s="85"/>
      <c r="M91" s="49"/>
    </row>
    <row r="92" spans="4:13" ht="64.5" customHeight="1" x14ac:dyDescent="0.25">
      <c r="D92" s="62"/>
      <c r="E92" s="271"/>
      <c r="F92" s="273"/>
      <c r="G92" s="278"/>
      <c r="H92" s="279"/>
      <c r="I92" s="279"/>
      <c r="J92" s="279"/>
      <c r="K92" s="280"/>
      <c r="L92" s="85"/>
      <c r="M92" s="49"/>
    </row>
    <row r="93" spans="4:13" ht="64.5" customHeight="1" x14ac:dyDescent="0.25">
      <c r="D93" s="62"/>
      <c r="E93" s="271"/>
      <c r="F93" s="273"/>
      <c r="G93" s="278"/>
      <c r="H93" s="279"/>
      <c r="I93" s="279"/>
      <c r="J93" s="279"/>
      <c r="K93" s="280"/>
      <c r="L93" s="85"/>
      <c r="M93" s="49"/>
    </row>
    <row r="94" spans="4:13" ht="64.5" customHeight="1" x14ac:dyDescent="0.25">
      <c r="D94" s="62"/>
      <c r="E94" s="253"/>
      <c r="F94" s="274"/>
      <c r="G94" s="281"/>
      <c r="H94" s="282"/>
      <c r="I94" s="282"/>
      <c r="J94" s="282"/>
      <c r="K94" s="283"/>
      <c r="L94" s="85"/>
      <c r="M94" s="49"/>
    </row>
    <row r="95" spans="4:13" ht="64.5" customHeight="1" x14ac:dyDescent="0.25">
      <c r="D95" s="62"/>
      <c r="E95" s="252"/>
      <c r="F95" s="272"/>
      <c r="G95" s="275"/>
      <c r="H95" s="276"/>
      <c r="I95" s="276"/>
      <c r="J95" s="276"/>
      <c r="K95" s="277"/>
      <c r="L95" s="85"/>
      <c r="M95" s="49"/>
    </row>
    <row r="96" spans="4:13" ht="64.5" customHeight="1" x14ac:dyDescent="0.25">
      <c r="D96" s="62"/>
      <c r="E96" s="271"/>
      <c r="F96" s="273"/>
      <c r="G96" s="278"/>
      <c r="H96" s="279"/>
      <c r="I96" s="279"/>
      <c r="J96" s="279"/>
      <c r="K96" s="280"/>
      <c r="L96" s="85"/>
      <c r="M96" s="49"/>
    </row>
    <row r="97" spans="4:13" ht="64.5" customHeight="1" x14ac:dyDescent="0.25">
      <c r="D97" s="62"/>
      <c r="E97" s="271"/>
      <c r="F97" s="273"/>
      <c r="G97" s="278"/>
      <c r="H97" s="279"/>
      <c r="I97" s="279"/>
      <c r="J97" s="279"/>
      <c r="K97" s="280"/>
      <c r="L97" s="85"/>
      <c r="M97" s="49"/>
    </row>
    <row r="98" spans="4:13" ht="64.5" customHeight="1" x14ac:dyDescent="0.25">
      <c r="D98" s="62"/>
      <c r="E98" s="253"/>
      <c r="F98" s="274"/>
      <c r="G98" s="281"/>
      <c r="H98" s="282"/>
      <c r="I98" s="282"/>
      <c r="J98" s="282"/>
      <c r="K98" s="283"/>
      <c r="L98" s="85"/>
      <c r="M98" s="49"/>
    </row>
    <row r="99" spans="4:13" ht="64.5" customHeight="1" x14ac:dyDescent="0.25">
      <c r="D99" s="62"/>
      <c r="E99" s="252"/>
      <c r="F99" s="272"/>
      <c r="G99" s="275"/>
      <c r="H99" s="276"/>
      <c r="I99" s="276"/>
      <c r="J99" s="276"/>
      <c r="K99" s="277"/>
      <c r="L99" s="85"/>
      <c r="M99" s="49"/>
    </row>
    <row r="100" spans="4:13" ht="64.5" customHeight="1" x14ac:dyDescent="0.25">
      <c r="D100" s="62"/>
      <c r="E100" s="271"/>
      <c r="F100" s="273"/>
      <c r="G100" s="278"/>
      <c r="H100" s="279"/>
      <c r="I100" s="279"/>
      <c r="J100" s="279"/>
      <c r="K100" s="280"/>
      <c r="L100" s="85"/>
      <c r="M100" s="49"/>
    </row>
    <row r="101" spans="4:13" ht="64.5" customHeight="1" x14ac:dyDescent="0.25">
      <c r="D101" s="62"/>
      <c r="E101" s="271"/>
      <c r="F101" s="273"/>
      <c r="G101" s="278"/>
      <c r="H101" s="279"/>
      <c r="I101" s="279"/>
      <c r="J101" s="279"/>
      <c r="K101" s="280"/>
      <c r="L101" s="85"/>
      <c r="M101" s="49"/>
    </row>
    <row r="102" spans="4:13" ht="64.5" customHeight="1" x14ac:dyDescent="0.25">
      <c r="D102" s="62"/>
      <c r="E102" s="253"/>
      <c r="F102" s="274"/>
      <c r="G102" s="281"/>
      <c r="H102" s="282"/>
      <c r="I102" s="282"/>
      <c r="J102" s="282"/>
      <c r="K102" s="283"/>
      <c r="L102" s="85"/>
      <c r="M102" s="49"/>
    </row>
    <row r="103" spans="4:13" ht="64.5" customHeight="1" x14ac:dyDescent="0.25">
      <c r="D103" s="62"/>
      <c r="E103" s="252"/>
      <c r="F103" s="272"/>
      <c r="G103" s="275"/>
      <c r="H103" s="276"/>
      <c r="I103" s="276"/>
      <c r="J103" s="276"/>
      <c r="K103" s="277"/>
      <c r="L103" s="85"/>
      <c r="M103" s="49"/>
    </row>
    <row r="104" spans="4:13" ht="64.5" customHeight="1" x14ac:dyDescent="0.25">
      <c r="D104" s="62"/>
      <c r="E104" s="271"/>
      <c r="F104" s="273"/>
      <c r="G104" s="278"/>
      <c r="H104" s="279"/>
      <c r="I104" s="279"/>
      <c r="J104" s="279"/>
      <c r="K104" s="280"/>
      <c r="L104" s="85"/>
      <c r="M104" s="49"/>
    </row>
    <row r="105" spans="4:13" ht="64.5" customHeight="1" x14ac:dyDescent="0.25">
      <c r="D105" s="62"/>
      <c r="E105" s="271"/>
      <c r="F105" s="273"/>
      <c r="G105" s="278"/>
      <c r="H105" s="279"/>
      <c r="I105" s="279"/>
      <c r="J105" s="279"/>
      <c r="K105" s="280"/>
      <c r="L105" s="85"/>
      <c r="M105" s="49"/>
    </row>
    <row r="106" spans="4:13" ht="64.5" customHeight="1" x14ac:dyDescent="0.25">
      <c r="D106" s="62"/>
      <c r="E106" s="253"/>
      <c r="F106" s="274"/>
      <c r="G106" s="281"/>
      <c r="H106" s="282"/>
      <c r="I106" s="282"/>
      <c r="J106" s="282"/>
      <c r="K106" s="283"/>
      <c r="L106" s="85"/>
      <c r="M106" s="49"/>
    </row>
    <row r="107" spans="4:13" ht="64.5" customHeight="1" x14ac:dyDescent="0.25">
      <c r="D107" s="62"/>
      <c r="E107" s="252"/>
      <c r="F107" s="272"/>
      <c r="G107" s="275"/>
      <c r="H107" s="276"/>
      <c r="I107" s="276"/>
      <c r="J107" s="276"/>
      <c r="K107" s="277"/>
      <c r="L107" s="85"/>
      <c r="M107" s="49"/>
    </row>
    <row r="108" spans="4:13" ht="64.5" customHeight="1" x14ac:dyDescent="0.25">
      <c r="D108" s="62"/>
      <c r="E108" s="271"/>
      <c r="F108" s="273"/>
      <c r="G108" s="278"/>
      <c r="H108" s="279"/>
      <c r="I108" s="279"/>
      <c r="J108" s="279"/>
      <c r="K108" s="280"/>
      <c r="L108" s="85"/>
      <c r="M108" s="49"/>
    </row>
    <row r="109" spans="4:13" ht="64.5" customHeight="1" x14ac:dyDescent="0.25">
      <c r="D109" s="62"/>
      <c r="E109" s="271"/>
      <c r="F109" s="273"/>
      <c r="G109" s="278"/>
      <c r="H109" s="279"/>
      <c r="I109" s="279"/>
      <c r="J109" s="279"/>
      <c r="K109" s="280"/>
      <c r="L109" s="85"/>
      <c r="M109" s="49"/>
    </row>
    <row r="110" spans="4:13" ht="64.5" customHeight="1" x14ac:dyDescent="0.25">
      <c r="D110" s="62"/>
      <c r="E110" s="253"/>
      <c r="F110" s="274"/>
      <c r="G110" s="281"/>
      <c r="H110" s="282"/>
      <c r="I110" s="282"/>
      <c r="J110" s="282"/>
      <c r="K110" s="283"/>
      <c r="L110" s="85"/>
      <c r="M110" s="49"/>
    </row>
    <row r="111" spans="4:13" ht="64.5" customHeight="1" x14ac:dyDescent="0.25">
      <c r="D111" s="62"/>
      <c r="E111" s="252"/>
      <c r="F111" s="272"/>
      <c r="G111" s="275"/>
      <c r="H111" s="276"/>
      <c r="I111" s="276"/>
      <c r="J111" s="276"/>
      <c r="K111" s="277"/>
      <c r="L111" s="85"/>
      <c r="M111" s="49"/>
    </row>
    <row r="112" spans="4:13" ht="64.5" customHeight="1" x14ac:dyDescent="0.25">
      <c r="D112" s="62"/>
      <c r="E112" s="271"/>
      <c r="F112" s="273"/>
      <c r="G112" s="278"/>
      <c r="H112" s="279"/>
      <c r="I112" s="279"/>
      <c r="J112" s="279"/>
      <c r="K112" s="280"/>
      <c r="L112" s="85"/>
      <c r="M112" s="49"/>
    </row>
    <row r="113" spans="4:13" ht="64.5" customHeight="1" x14ac:dyDescent="0.25">
      <c r="D113" s="62"/>
      <c r="E113" s="271"/>
      <c r="F113" s="273"/>
      <c r="G113" s="278"/>
      <c r="H113" s="279"/>
      <c r="I113" s="279"/>
      <c r="J113" s="279"/>
      <c r="K113" s="280"/>
      <c r="L113" s="85"/>
      <c r="M113" s="49"/>
    </row>
    <row r="114" spans="4:13" ht="64.5" customHeight="1" x14ac:dyDescent="0.25">
      <c r="D114" s="62"/>
      <c r="E114" s="253"/>
      <c r="F114" s="274"/>
      <c r="G114" s="281"/>
      <c r="H114" s="282"/>
      <c r="I114" s="282"/>
      <c r="J114" s="282"/>
      <c r="K114" s="283"/>
      <c r="L114" s="85"/>
      <c r="M114" s="49"/>
    </row>
    <row r="115" spans="4:13" ht="64.5" customHeight="1" x14ac:dyDescent="0.25">
      <c r="D115" s="62"/>
      <c r="E115" s="252"/>
      <c r="F115" s="272"/>
      <c r="G115" s="275"/>
      <c r="H115" s="276"/>
      <c r="I115" s="276"/>
      <c r="J115" s="276"/>
      <c r="K115" s="277"/>
      <c r="L115" s="85"/>
      <c r="M115" s="49"/>
    </row>
    <row r="116" spans="4:13" ht="64.5" customHeight="1" x14ac:dyDescent="0.25">
      <c r="D116" s="62"/>
      <c r="E116" s="271"/>
      <c r="F116" s="273"/>
      <c r="G116" s="278"/>
      <c r="H116" s="279"/>
      <c r="I116" s="279"/>
      <c r="J116" s="279"/>
      <c r="K116" s="280"/>
      <c r="L116" s="85"/>
      <c r="M116" s="49"/>
    </row>
    <row r="117" spans="4:13" ht="64.5" customHeight="1" x14ac:dyDescent="0.25">
      <c r="D117" s="62"/>
      <c r="E117" s="271"/>
      <c r="F117" s="273"/>
      <c r="G117" s="278"/>
      <c r="H117" s="279"/>
      <c r="I117" s="279"/>
      <c r="J117" s="279"/>
      <c r="K117" s="280"/>
      <c r="L117" s="85"/>
      <c r="M117" s="49"/>
    </row>
    <row r="118" spans="4:13" ht="64.5" customHeight="1" x14ac:dyDescent="0.25">
      <c r="D118" s="62"/>
      <c r="E118" s="253"/>
      <c r="F118" s="274"/>
      <c r="G118" s="281"/>
      <c r="H118" s="282"/>
      <c r="I118" s="282"/>
      <c r="J118" s="282"/>
      <c r="K118" s="283"/>
      <c r="L118" s="85"/>
      <c r="M118" s="49"/>
    </row>
    <row r="119" spans="4:13" ht="64.5" customHeight="1" x14ac:dyDescent="0.25">
      <c r="D119" s="62"/>
      <c r="E119" s="252"/>
      <c r="F119" s="272"/>
      <c r="G119" s="275"/>
      <c r="H119" s="276"/>
      <c r="I119" s="276"/>
      <c r="J119" s="276"/>
      <c r="K119" s="277"/>
      <c r="L119" s="85"/>
      <c r="M119" s="49"/>
    </row>
    <row r="120" spans="4:13" ht="64.5" customHeight="1" x14ac:dyDescent="0.25">
      <c r="D120" s="62"/>
      <c r="E120" s="271"/>
      <c r="F120" s="273"/>
      <c r="G120" s="278"/>
      <c r="H120" s="279"/>
      <c r="I120" s="279"/>
      <c r="J120" s="279"/>
      <c r="K120" s="280"/>
      <c r="L120" s="85"/>
      <c r="M120" s="49"/>
    </row>
    <row r="121" spans="4:13" ht="64.5" customHeight="1" x14ac:dyDescent="0.25">
      <c r="D121" s="62"/>
      <c r="E121" s="271"/>
      <c r="F121" s="273"/>
      <c r="G121" s="278"/>
      <c r="H121" s="279"/>
      <c r="I121" s="279"/>
      <c r="J121" s="279"/>
      <c r="K121" s="280"/>
      <c r="L121" s="85"/>
      <c r="M121" s="49"/>
    </row>
    <row r="122" spans="4:13" ht="64.5" customHeight="1" x14ac:dyDescent="0.25">
      <c r="D122" s="62"/>
      <c r="E122" s="253"/>
      <c r="F122" s="274"/>
      <c r="G122" s="281"/>
      <c r="H122" s="282"/>
      <c r="I122" s="282"/>
      <c r="J122" s="282"/>
      <c r="K122" s="283"/>
      <c r="L122" s="85"/>
      <c r="M122" s="49"/>
    </row>
    <row r="123" spans="4:13" ht="64.5" customHeight="1" x14ac:dyDescent="0.25">
      <c r="D123" s="62"/>
      <c r="E123" s="252"/>
      <c r="F123" s="272"/>
      <c r="G123" s="275"/>
      <c r="H123" s="276"/>
      <c r="I123" s="276"/>
      <c r="J123" s="276"/>
      <c r="K123" s="277"/>
      <c r="L123" s="85"/>
      <c r="M123" s="49"/>
    </row>
    <row r="124" spans="4:13" ht="64.5" customHeight="1" x14ac:dyDescent="0.25">
      <c r="D124" s="62"/>
      <c r="E124" s="271"/>
      <c r="F124" s="273"/>
      <c r="G124" s="278"/>
      <c r="H124" s="279"/>
      <c r="I124" s="279"/>
      <c r="J124" s="279"/>
      <c r="K124" s="280"/>
      <c r="L124" s="85"/>
      <c r="M124" s="49"/>
    </row>
    <row r="125" spans="4:13" ht="64.5" customHeight="1" x14ac:dyDescent="0.25">
      <c r="D125" s="62"/>
      <c r="E125" s="271"/>
      <c r="F125" s="273"/>
      <c r="G125" s="278"/>
      <c r="H125" s="279"/>
      <c r="I125" s="279"/>
      <c r="J125" s="279"/>
      <c r="K125" s="280"/>
      <c r="L125" s="85"/>
      <c r="M125" s="49"/>
    </row>
    <row r="126" spans="4:13" ht="64.5" customHeight="1" x14ac:dyDescent="0.25">
      <c r="D126" s="62"/>
      <c r="E126" s="253"/>
      <c r="F126" s="274"/>
      <c r="G126" s="281"/>
      <c r="H126" s="282"/>
      <c r="I126" s="282"/>
      <c r="J126" s="282"/>
      <c r="K126" s="283"/>
      <c r="L126" s="85"/>
      <c r="M126" s="49"/>
    </row>
    <row r="127" spans="4:13" ht="64.5" customHeight="1" x14ac:dyDescent="0.25">
      <c r="D127" s="62"/>
      <c r="E127" s="252"/>
      <c r="F127" s="272"/>
      <c r="G127" s="275"/>
      <c r="H127" s="276"/>
      <c r="I127" s="276"/>
      <c r="J127" s="276"/>
      <c r="K127" s="277"/>
      <c r="L127" s="85"/>
      <c r="M127" s="49"/>
    </row>
    <row r="128" spans="4:13" ht="64.5" customHeight="1" x14ac:dyDescent="0.25">
      <c r="D128" s="62"/>
      <c r="E128" s="271"/>
      <c r="F128" s="273"/>
      <c r="G128" s="278"/>
      <c r="H128" s="279"/>
      <c r="I128" s="279"/>
      <c r="J128" s="279"/>
      <c r="K128" s="280"/>
      <c r="L128" s="85"/>
      <c r="M128" s="49"/>
    </row>
    <row r="129" spans="4:13" ht="64.5" customHeight="1" x14ac:dyDescent="0.25">
      <c r="D129" s="62"/>
      <c r="E129" s="271"/>
      <c r="F129" s="273"/>
      <c r="G129" s="278"/>
      <c r="H129" s="279"/>
      <c r="I129" s="279"/>
      <c r="J129" s="279"/>
      <c r="K129" s="280"/>
      <c r="L129" s="85"/>
      <c r="M129" s="49"/>
    </row>
    <row r="130" spans="4:13" ht="64.5" customHeight="1" x14ac:dyDescent="0.25">
      <c r="D130" s="62"/>
      <c r="E130" s="253"/>
      <c r="F130" s="274"/>
      <c r="G130" s="281"/>
      <c r="H130" s="282"/>
      <c r="I130" s="282"/>
      <c r="J130" s="282"/>
      <c r="K130" s="283"/>
      <c r="L130" s="85"/>
      <c r="M130" s="49"/>
    </row>
    <row r="131" spans="4:13" ht="64.5" customHeight="1" x14ac:dyDescent="0.25">
      <c r="D131" s="62"/>
      <c r="E131" s="252"/>
      <c r="F131" s="272"/>
      <c r="G131" s="275"/>
      <c r="H131" s="276"/>
      <c r="I131" s="276"/>
      <c r="J131" s="276"/>
      <c r="K131" s="277"/>
      <c r="L131" s="85"/>
      <c r="M131" s="49"/>
    </row>
    <row r="132" spans="4:13" ht="64.5" customHeight="1" x14ac:dyDescent="0.25">
      <c r="D132" s="62"/>
      <c r="E132" s="271"/>
      <c r="F132" s="273"/>
      <c r="G132" s="278"/>
      <c r="H132" s="279"/>
      <c r="I132" s="279"/>
      <c r="J132" s="279"/>
      <c r="K132" s="280"/>
      <c r="L132" s="85"/>
      <c r="M132" s="49"/>
    </row>
    <row r="133" spans="4:13" ht="64.5" customHeight="1" x14ac:dyDescent="0.25">
      <c r="D133" s="62"/>
      <c r="E133" s="271"/>
      <c r="F133" s="273"/>
      <c r="G133" s="278"/>
      <c r="H133" s="279"/>
      <c r="I133" s="279"/>
      <c r="J133" s="279"/>
      <c r="K133" s="280"/>
      <c r="L133" s="85"/>
      <c r="M133" s="49"/>
    </row>
    <row r="134" spans="4:13" ht="64.5" customHeight="1" x14ac:dyDescent="0.25">
      <c r="D134" s="62"/>
      <c r="E134" s="253"/>
      <c r="F134" s="274"/>
      <c r="G134" s="281"/>
      <c r="H134" s="282"/>
      <c r="I134" s="282"/>
      <c r="J134" s="282"/>
      <c r="K134" s="283"/>
      <c r="L134" s="85"/>
      <c r="M134" s="49"/>
    </row>
    <row r="135" spans="4:13" ht="64.5" customHeight="1" x14ac:dyDescent="0.25">
      <c r="D135" s="62"/>
      <c r="E135" s="252"/>
      <c r="F135" s="272"/>
      <c r="G135" s="275"/>
      <c r="H135" s="276"/>
      <c r="I135" s="276"/>
      <c r="J135" s="276"/>
      <c r="K135" s="277"/>
      <c r="L135" s="85"/>
      <c r="M135" s="49"/>
    </row>
    <row r="136" spans="4:13" ht="64.5" customHeight="1" x14ac:dyDescent="0.25">
      <c r="D136" s="62"/>
      <c r="E136" s="271"/>
      <c r="F136" s="273"/>
      <c r="G136" s="278"/>
      <c r="H136" s="279"/>
      <c r="I136" s="279"/>
      <c r="J136" s="279"/>
      <c r="K136" s="280"/>
      <c r="L136" s="85"/>
      <c r="M136" s="49"/>
    </row>
    <row r="137" spans="4:13" ht="64.5" customHeight="1" x14ac:dyDescent="0.25">
      <c r="D137" s="62"/>
      <c r="E137" s="271"/>
      <c r="F137" s="273"/>
      <c r="G137" s="278"/>
      <c r="H137" s="279"/>
      <c r="I137" s="279"/>
      <c r="J137" s="279"/>
      <c r="K137" s="280"/>
      <c r="L137" s="85"/>
      <c r="M137" s="49"/>
    </row>
    <row r="138" spans="4:13" ht="64.5" customHeight="1" x14ac:dyDescent="0.25">
      <c r="D138" s="62"/>
      <c r="E138" s="253"/>
      <c r="F138" s="274"/>
      <c r="G138" s="281"/>
      <c r="H138" s="282"/>
      <c r="I138" s="282"/>
      <c r="J138" s="282"/>
      <c r="K138" s="283"/>
      <c r="L138" s="85"/>
      <c r="M138" s="49"/>
    </row>
    <row r="139" spans="4:13" ht="64.5" customHeight="1" x14ac:dyDescent="0.25">
      <c r="D139" s="62"/>
      <c r="E139" s="252"/>
      <c r="F139" s="272"/>
      <c r="G139" s="275"/>
      <c r="H139" s="276"/>
      <c r="I139" s="276"/>
      <c r="J139" s="276"/>
      <c r="K139" s="277"/>
      <c r="L139" s="85"/>
      <c r="M139" s="49"/>
    </row>
    <row r="140" spans="4:13" ht="64.5" customHeight="1" x14ac:dyDescent="0.25">
      <c r="D140" s="62"/>
      <c r="E140" s="271"/>
      <c r="F140" s="273"/>
      <c r="G140" s="278"/>
      <c r="H140" s="279"/>
      <c r="I140" s="279"/>
      <c r="J140" s="279"/>
      <c r="K140" s="280"/>
      <c r="L140" s="85"/>
      <c r="M140" s="49"/>
    </row>
    <row r="141" spans="4:13" ht="64.5" customHeight="1" x14ac:dyDescent="0.25">
      <c r="D141" s="62"/>
      <c r="E141" s="271"/>
      <c r="F141" s="273"/>
      <c r="G141" s="278"/>
      <c r="H141" s="279"/>
      <c r="I141" s="279"/>
      <c r="J141" s="279"/>
      <c r="K141" s="280"/>
      <c r="L141" s="85"/>
      <c r="M141" s="49"/>
    </row>
    <row r="142" spans="4:13" ht="64.5" customHeight="1" x14ac:dyDescent="0.25">
      <c r="D142" s="62"/>
      <c r="E142" s="253"/>
      <c r="F142" s="274"/>
      <c r="G142" s="281"/>
      <c r="H142" s="282"/>
      <c r="I142" s="282"/>
      <c r="J142" s="282"/>
      <c r="K142" s="283"/>
      <c r="L142" s="85"/>
      <c r="M142" s="49"/>
    </row>
    <row r="143" spans="4:13" ht="64.5" customHeight="1" x14ac:dyDescent="0.25">
      <c r="D143" s="62"/>
      <c r="E143" s="252"/>
      <c r="F143" s="272"/>
      <c r="G143" s="275"/>
      <c r="H143" s="276"/>
      <c r="I143" s="276"/>
      <c r="J143" s="276"/>
      <c r="K143" s="277"/>
      <c r="L143" s="85"/>
      <c r="M143" s="49"/>
    </row>
    <row r="144" spans="4:13" ht="64.5" customHeight="1" x14ac:dyDescent="0.25">
      <c r="D144" s="62"/>
      <c r="E144" s="271"/>
      <c r="F144" s="273"/>
      <c r="G144" s="278"/>
      <c r="H144" s="279"/>
      <c r="I144" s="279"/>
      <c r="J144" s="279"/>
      <c r="K144" s="280"/>
      <c r="L144" s="85"/>
      <c r="M144" s="49"/>
    </row>
    <row r="145" spans="4:13" ht="64.5" customHeight="1" x14ac:dyDescent="0.25">
      <c r="D145" s="62"/>
      <c r="E145" s="271"/>
      <c r="F145" s="273"/>
      <c r="G145" s="278"/>
      <c r="H145" s="279"/>
      <c r="I145" s="279"/>
      <c r="J145" s="279"/>
      <c r="K145" s="280"/>
      <c r="L145" s="85"/>
      <c r="M145" s="49"/>
    </row>
    <row r="146" spans="4:13" ht="64.5" customHeight="1" x14ac:dyDescent="0.25">
      <c r="D146" s="62"/>
      <c r="E146" s="253"/>
      <c r="F146" s="274"/>
      <c r="G146" s="281"/>
      <c r="H146" s="282"/>
      <c r="I146" s="282"/>
      <c r="J146" s="282"/>
      <c r="K146" s="283"/>
      <c r="L146" s="85"/>
      <c r="M146" s="49"/>
    </row>
    <row r="147" spans="4:13" ht="64.5" customHeight="1" x14ac:dyDescent="0.25">
      <c r="D147" s="62"/>
      <c r="E147" s="252"/>
      <c r="F147" s="272"/>
      <c r="G147" s="275"/>
      <c r="H147" s="276"/>
      <c r="I147" s="276"/>
      <c r="J147" s="276"/>
      <c r="K147" s="277"/>
      <c r="L147" s="85"/>
      <c r="M147" s="49"/>
    </row>
    <row r="148" spans="4:13" ht="64.5" customHeight="1" x14ac:dyDescent="0.25">
      <c r="D148" s="62"/>
      <c r="E148" s="271"/>
      <c r="F148" s="273"/>
      <c r="G148" s="278"/>
      <c r="H148" s="279"/>
      <c r="I148" s="279"/>
      <c r="J148" s="279"/>
      <c r="K148" s="280"/>
      <c r="L148" s="85"/>
      <c r="M148" s="49"/>
    </row>
    <row r="149" spans="4:13" ht="64.5" customHeight="1" x14ac:dyDescent="0.25">
      <c r="D149" s="62"/>
      <c r="E149" s="271"/>
      <c r="F149" s="273"/>
      <c r="G149" s="278"/>
      <c r="H149" s="279"/>
      <c r="I149" s="279"/>
      <c r="J149" s="279"/>
      <c r="K149" s="280"/>
      <c r="L149" s="85"/>
      <c r="M149" s="49"/>
    </row>
    <row r="150" spans="4:13" ht="64.5" customHeight="1" x14ac:dyDescent="0.25">
      <c r="D150" s="62"/>
      <c r="E150" s="253"/>
      <c r="F150" s="274"/>
      <c r="G150" s="281"/>
      <c r="H150" s="282"/>
      <c r="I150" s="282"/>
      <c r="J150" s="282"/>
      <c r="K150" s="283"/>
      <c r="L150" s="85"/>
      <c r="M150" s="49"/>
    </row>
    <row r="151" spans="4:13" ht="64.5" customHeight="1" x14ac:dyDescent="0.25">
      <c r="D151" s="62"/>
      <c r="E151" s="252"/>
      <c r="F151" s="272"/>
      <c r="G151" s="275"/>
      <c r="H151" s="276"/>
      <c r="I151" s="276"/>
      <c r="J151" s="276"/>
      <c r="K151" s="277"/>
      <c r="L151" s="85"/>
      <c r="M151" s="49"/>
    </row>
    <row r="152" spans="4:13" ht="64.5" customHeight="1" x14ac:dyDescent="0.25">
      <c r="D152" s="62"/>
      <c r="E152" s="271"/>
      <c r="F152" s="273"/>
      <c r="G152" s="278"/>
      <c r="H152" s="279"/>
      <c r="I152" s="279"/>
      <c r="J152" s="279"/>
      <c r="K152" s="280"/>
      <c r="L152" s="85"/>
      <c r="M152" s="49"/>
    </row>
    <row r="153" spans="4:13" ht="64.5" customHeight="1" x14ac:dyDescent="0.25">
      <c r="D153" s="62"/>
      <c r="E153" s="271"/>
      <c r="F153" s="273"/>
      <c r="G153" s="278"/>
      <c r="H153" s="279"/>
      <c r="I153" s="279"/>
      <c r="J153" s="279"/>
      <c r="K153" s="280"/>
      <c r="L153" s="85"/>
      <c r="M153" s="49"/>
    </row>
    <row r="154" spans="4:13" ht="64.5" customHeight="1" x14ac:dyDescent="0.25">
      <c r="D154" s="62"/>
      <c r="E154" s="253"/>
      <c r="F154" s="274"/>
      <c r="G154" s="281"/>
      <c r="H154" s="282"/>
      <c r="I154" s="282"/>
      <c r="J154" s="282"/>
      <c r="K154" s="283"/>
      <c r="L154" s="85"/>
      <c r="M154" s="49"/>
    </row>
    <row r="155" spans="4:13" ht="64.5" customHeight="1" x14ac:dyDescent="0.25">
      <c r="D155" s="62"/>
      <c r="E155" s="252"/>
      <c r="F155" s="272"/>
      <c r="G155" s="275"/>
      <c r="H155" s="276"/>
      <c r="I155" s="276"/>
      <c r="J155" s="276"/>
      <c r="K155" s="277"/>
      <c r="L155" s="85"/>
      <c r="M155" s="49"/>
    </row>
    <row r="156" spans="4:13" ht="64.5" customHeight="1" x14ac:dyDescent="0.25">
      <c r="D156" s="62"/>
      <c r="E156" s="271"/>
      <c r="F156" s="273"/>
      <c r="G156" s="278"/>
      <c r="H156" s="279"/>
      <c r="I156" s="279"/>
      <c r="J156" s="279"/>
      <c r="K156" s="280"/>
      <c r="L156" s="85"/>
      <c r="M156" s="49"/>
    </row>
    <row r="157" spans="4:13" ht="64.5" customHeight="1" x14ac:dyDescent="0.25">
      <c r="D157" s="62"/>
      <c r="E157" s="271"/>
      <c r="F157" s="273"/>
      <c r="G157" s="278"/>
      <c r="H157" s="279"/>
      <c r="I157" s="279"/>
      <c r="J157" s="279"/>
      <c r="K157" s="280"/>
      <c r="L157" s="85"/>
      <c r="M157" s="49"/>
    </row>
    <row r="158" spans="4:13" ht="64.5" customHeight="1" x14ac:dyDescent="0.25">
      <c r="D158" s="62"/>
      <c r="E158" s="253"/>
      <c r="F158" s="274"/>
      <c r="G158" s="281"/>
      <c r="H158" s="282"/>
      <c r="I158" s="282"/>
      <c r="J158" s="282"/>
      <c r="K158" s="283"/>
      <c r="L158" s="85"/>
      <c r="M158" s="49"/>
    </row>
    <row r="159" spans="4:13" ht="64.5" customHeight="1" x14ac:dyDescent="0.25">
      <c r="D159" s="62"/>
      <c r="E159" s="252"/>
      <c r="F159" s="272"/>
      <c r="G159" s="275"/>
      <c r="H159" s="276"/>
      <c r="I159" s="276"/>
      <c r="J159" s="276"/>
      <c r="K159" s="277"/>
      <c r="L159" s="85"/>
      <c r="M159" s="49"/>
    </row>
    <row r="160" spans="4:13" ht="64.5" customHeight="1" x14ac:dyDescent="0.25">
      <c r="D160" s="62"/>
      <c r="E160" s="271"/>
      <c r="F160" s="273"/>
      <c r="G160" s="278"/>
      <c r="H160" s="279"/>
      <c r="I160" s="279"/>
      <c r="J160" s="279"/>
      <c r="K160" s="280"/>
      <c r="L160" s="85"/>
      <c r="M160" s="49"/>
    </row>
    <row r="161" spans="4:13" ht="64.5" customHeight="1" x14ac:dyDescent="0.25">
      <c r="D161" s="62"/>
      <c r="E161" s="271"/>
      <c r="F161" s="273"/>
      <c r="G161" s="278"/>
      <c r="H161" s="279"/>
      <c r="I161" s="279"/>
      <c r="J161" s="279"/>
      <c r="K161" s="280"/>
      <c r="L161" s="85"/>
      <c r="M161" s="49"/>
    </row>
    <row r="162" spans="4:13" ht="64.5" customHeight="1" x14ac:dyDescent="0.25">
      <c r="D162" s="62"/>
      <c r="E162" s="253"/>
      <c r="F162" s="274"/>
      <c r="G162" s="281"/>
      <c r="H162" s="282"/>
      <c r="I162" s="282"/>
      <c r="J162" s="282"/>
      <c r="K162" s="283"/>
      <c r="L162" s="85"/>
      <c r="M162" s="49"/>
    </row>
    <row r="163" spans="4:13" ht="64.5" customHeight="1" x14ac:dyDescent="0.25">
      <c r="D163" s="62"/>
      <c r="E163" s="252"/>
      <c r="F163" s="272"/>
      <c r="G163" s="275"/>
      <c r="H163" s="276"/>
      <c r="I163" s="276"/>
      <c r="J163" s="276"/>
      <c r="K163" s="277"/>
      <c r="L163" s="85"/>
      <c r="M163" s="49"/>
    </row>
    <row r="164" spans="4:13" ht="64.5" customHeight="1" x14ac:dyDescent="0.25">
      <c r="D164" s="62"/>
      <c r="E164" s="271"/>
      <c r="F164" s="273"/>
      <c r="G164" s="278"/>
      <c r="H164" s="279"/>
      <c r="I164" s="279"/>
      <c r="J164" s="279"/>
      <c r="K164" s="280"/>
      <c r="L164" s="85"/>
      <c r="M164" s="49"/>
    </row>
    <row r="165" spans="4:13" ht="64.5" customHeight="1" x14ac:dyDescent="0.25">
      <c r="D165" s="62"/>
      <c r="E165" s="271"/>
      <c r="F165" s="273"/>
      <c r="G165" s="278"/>
      <c r="H165" s="279"/>
      <c r="I165" s="279"/>
      <c r="J165" s="279"/>
      <c r="K165" s="280"/>
      <c r="L165" s="85"/>
      <c r="M165" s="49"/>
    </row>
    <row r="166" spans="4:13" ht="64.5" customHeight="1" x14ac:dyDescent="0.25">
      <c r="D166" s="62"/>
      <c r="E166" s="253"/>
      <c r="F166" s="274"/>
      <c r="G166" s="281"/>
      <c r="H166" s="282"/>
      <c r="I166" s="282"/>
      <c r="J166" s="282"/>
      <c r="K166" s="283"/>
      <c r="L166" s="85"/>
      <c r="M166" s="49"/>
    </row>
    <row r="167" spans="4:13" ht="64.5" customHeight="1" x14ac:dyDescent="0.25">
      <c r="D167" s="62"/>
      <c r="E167" s="252"/>
      <c r="F167" s="272"/>
      <c r="G167" s="275"/>
      <c r="H167" s="276"/>
      <c r="I167" s="276"/>
      <c r="J167" s="276"/>
      <c r="K167" s="277"/>
      <c r="L167" s="85"/>
      <c r="M167" s="49"/>
    </row>
    <row r="168" spans="4:13" ht="64.5" customHeight="1" x14ac:dyDescent="0.25">
      <c r="D168" s="62"/>
      <c r="E168" s="271"/>
      <c r="F168" s="273"/>
      <c r="G168" s="278"/>
      <c r="H168" s="279"/>
      <c r="I168" s="279"/>
      <c r="J168" s="279"/>
      <c r="K168" s="280"/>
      <c r="L168" s="85"/>
      <c r="M168" s="49"/>
    </row>
    <row r="169" spans="4:13" ht="64.5" customHeight="1" x14ac:dyDescent="0.25">
      <c r="D169" s="62"/>
      <c r="E169" s="271"/>
      <c r="F169" s="273"/>
      <c r="G169" s="278"/>
      <c r="H169" s="279"/>
      <c r="I169" s="279"/>
      <c r="J169" s="279"/>
      <c r="K169" s="280"/>
      <c r="L169" s="85"/>
      <c r="M169" s="49"/>
    </row>
    <row r="170" spans="4:13" ht="64.5" customHeight="1" x14ac:dyDescent="0.25">
      <c r="D170" s="62"/>
      <c r="E170" s="253"/>
      <c r="F170" s="274"/>
      <c r="G170" s="281"/>
      <c r="H170" s="282"/>
      <c r="I170" s="282"/>
      <c r="J170" s="282"/>
      <c r="K170" s="283"/>
      <c r="L170" s="85"/>
      <c r="M170" s="49"/>
    </row>
    <row r="171" spans="4:13" ht="64.5" customHeight="1" x14ac:dyDescent="0.25">
      <c r="D171" s="62"/>
      <c r="E171" s="252"/>
      <c r="F171" s="272"/>
      <c r="G171" s="275"/>
      <c r="H171" s="276"/>
      <c r="I171" s="276"/>
      <c r="J171" s="276"/>
      <c r="K171" s="277"/>
      <c r="L171" s="85"/>
      <c r="M171" s="49"/>
    </row>
    <row r="172" spans="4:13" ht="64.5" customHeight="1" x14ac:dyDescent="0.25">
      <c r="D172" s="62"/>
      <c r="E172" s="271"/>
      <c r="F172" s="273"/>
      <c r="G172" s="278"/>
      <c r="H172" s="279"/>
      <c r="I172" s="279"/>
      <c r="J172" s="279"/>
      <c r="K172" s="280"/>
      <c r="L172" s="85"/>
      <c r="M172" s="49"/>
    </row>
    <row r="173" spans="4:13" ht="64.5" customHeight="1" x14ac:dyDescent="0.25">
      <c r="D173" s="62"/>
      <c r="E173" s="271"/>
      <c r="F173" s="273"/>
      <c r="G173" s="278"/>
      <c r="H173" s="279"/>
      <c r="I173" s="279"/>
      <c r="J173" s="279"/>
      <c r="K173" s="280"/>
      <c r="L173" s="85"/>
      <c r="M173" s="49"/>
    </row>
    <row r="174" spans="4:13" ht="64.5" customHeight="1" x14ac:dyDescent="0.25">
      <c r="D174" s="62"/>
      <c r="E174" s="253"/>
      <c r="F174" s="274"/>
      <c r="G174" s="281"/>
      <c r="H174" s="282"/>
      <c r="I174" s="282"/>
      <c r="J174" s="282"/>
      <c r="K174" s="283"/>
      <c r="L174" s="85"/>
      <c r="M174" s="49"/>
    </row>
    <row r="175" spans="4:13" ht="21" customHeight="1" x14ac:dyDescent="0.2">
      <c r="D175" s="67"/>
      <c r="E175" s="86"/>
      <c r="F175" s="86"/>
      <c r="G175" s="86"/>
      <c r="H175" s="87"/>
      <c r="I175" s="88"/>
      <c r="J175" s="89"/>
      <c r="K175" s="89"/>
      <c r="L175" s="90"/>
      <c r="M175" s="49"/>
    </row>
    <row r="176" spans="4:13" ht="10.5" customHeight="1" x14ac:dyDescent="0.2">
      <c r="D176" s="49"/>
      <c r="L176" s="95"/>
      <c r="M176" s="49"/>
    </row>
    <row r="177" spans="4:13" ht="27" customHeight="1" x14ac:dyDescent="0.2">
      <c r="D177" s="49"/>
      <c r="E177" s="299"/>
      <c r="F177" s="300"/>
      <c r="G177" s="300"/>
      <c r="H177" s="300"/>
      <c r="I177" s="300"/>
      <c r="J177" s="300"/>
      <c r="K177" s="300"/>
      <c r="L177" s="95"/>
      <c r="M177" s="49"/>
    </row>
    <row r="178" spans="4:13" ht="25.5" customHeight="1" x14ac:dyDescent="0.2">
      <c r="E178" s="300"/>
      <c r="F178" s="300"/>
      <c r="G178" s="300"/>
      <c r="H178" s="300"/>
      <c r="I178" s="300"/>
      <c r="J178" s="300"/>
      <c r="K178" s="300"/>
    </row>
    <row r="179" spans="4:13" ht="25.5" customHeight="1" x14ac:dyDescent="0.2">
      <c r="E179" s="300"/>
      <c r="F179" s="300"/>
      <c r="G179" s="300"/>
      <c r="H179" s="300"/>
      <c r="I179" s="300"/>
      <c r="J179" s="300"/>
      <c r="K179" s="300"/>
    </row>
    <row r="180" spans="4:13" ht="30.75" customHeight="1" x14ac:dyDescent="0.2">
      <c r="E180" s="300"/>
      <c r="F180" s="300"/>
      <c r="G180" s="300"/>
      <c r="H180" s="300"/>
      <c r="I180" s="300"/>
      <c r="J180" s="300"/>
      <c r="K180" s="300"/>
    </row>
    <row r="181" spans="4:13" ht="18.75" customHeight="1" x14ac:dyDescent="0.2">
      <c r="E181" s="300"/>
      <c r="F181" s="300"/>
      <c r="G181" s="300"/>
      <c r="H181" s="300"/>
      <c r="I181" s="300"/>
      <c r="J181" s="300"/>
      <c r="K181" s="300"/>
    </row>
    <row r="182" spans="4:13" ht="18.75" customHeight="1" x14ac:dyDescent="0.2">
      <c r="E182" s="300"/>
      <c r="F182" s="300"/>
      <c r="G182" s="300"/>
      <c r="H182" s="300"/>
      <c r="I182" s="300"/>
      <c r="J182" s="300"/>
      <c r="K182" s="300"/>
    </row>
    <row r="183" spans="4:13" ht="18.75" customHeight="1" x14ac:dyDescent="0.2">
      <c r="E183" s="300"/>
      <c r="F183" s="300"/>
      <c r="G183" s="300"/>
      <c r="H183" s="300"/>
      <c r="I183" s="300"/>
      <c r="J183" s="300"/>
      <c r="K183" s="300"/>
    </row>
    <row r="184" spans="4:13" ht="18.75" customHeight="1" x14ac:dyDescent="0.2">
      <c r="E184" s="300"/>
      <c r="F184" s="300"/>
      <c r="G184" s="300"/>
      <c r="H184" s="300"/>
      <c r="I184" s="300"/>
      <c r="J184" s="300"/>
      <c r="K184" s="300"/>
    </row>
    <row r="185" spans="4:13" ht="18.75" customHeight="1" x14ac:dyDescent="0.2">
      <c r="E185" s="300"/>
      <c r="F185" s="300"/>
      <c r="G185" s="300"/>
      <c r="H185" s="300"/>
      <c r="I185" s="300"/>
      <c r="J185" s="300"/>
      <c r="K185" s="300"/>
    </row>
    <row r="186" spans="4:13" ht="18.75" customHeight="1" x14ac:dyDescent="0.2">
      <c r="E186" s="300"/>
      <c r="F186" s="300"/>
      <c r="G186" s="300"/>
      <c r="H186" s="300"/>
      <c r="I186" s="300"/>
      <c r="J186" s="300"/>
      <c r="K186" s="300"/>
    </row>
    <row r="187" spans="4:13" ht="18.75" customHeight="1" x14ac:dyDescent="0.2">
      <c r="E187" s="300"/>
      <c r="F187" s="300"/>
      <c r="G187" s="300"/>
      <c r="H187" s="300"/>
      <c r="I187" s="300"/>
      <c r="J187" s="300"/>
      <c r="K187" s="300"/>
    </row>
  </sheetData>
  <mergeCells count="255">
    <mergeCell ref="G21:K21"/>
    <mergeCell ref="G22:K22"/>
    <mergeCell ref="E15:E18"/>
    <mergeCell ref="E3:K3"/>
    <mergeCell ref="E6:H6"/>
    <mergeCell ref="G10:K10"/>
    <mergeCell ref="E4:H4"/>
    <mergeCell ref="I4:L4"/>
    <mergeCell ref="G11:K11"/>
    <mergeCell ref="G12:K12"/>
    <mergeCell ref="G13:K13"/>
    <mergeCell ref="E177:K187"/>
    <mergeCell ref="E5:H5"/>
    <mergeCell ref="I5:L5"/>
    <mergeCell ref="I6:L6"/>
    <mergeCell ref="E11:E14"/>
    <mergeCell ref="F11:F14"/>
    <mergeCell ref="G14:K14"/>
    <mergeCell ref="F15:F18"/>
    <mergeCell ref="G15:K15"/>
    <mergeCell ref="G16:K16"/>
    <mergeCell ref="G17:K17"/>
    <mergeCell ref="G18:K18"/>
    <mergeCell ref="E19:E22"/>
    <mergeCell ref="F19:F22"/>
    <mergeCell ref="G19:K19"/>
    <mergeCell ref="G20:K20"/>
    <mergeCell ref="E27:E30"/>
    <mergeCell ref="F27:F30"/>
    <mergeCell ref="G27:K27"/>
    <mergeCell ref="G28:K28"/>
    <mergeCell ref="G29:K29"/>
    <mergeCell ref="G30:K30"/>
    <mergeCell ref="E23:E26"/>
    <mergeCell ref="F23:F26"/>
    <mergeCell ref="G23:K23"/>
    <mergeCell ref="G24:K24"/>
    <mergeCell ref="G25:K25"/>
    <mergeCell ref="G26:K26"/>
    <mergeCell ref="E35:E38"/>
    <mergeCell ref="F35:F38"/>
    <mergeCell ref="G35:K35"/>
    <mergeCell ref="G36:K36"/>
    <mergeCell ref="G37:K37"/>
    <mergeCell ref="G38:K38"/>
    <mergeCell ref="E31:E34"/>
    <mergeCell ref="F31:F34"/>
    <mergeCell ref="G31:K31"/>
    <mergeCell ref="G32:K32"/>
    <mergeCell ref="G33:K33"/>
    <mergeCell ref="G34:K34"/>
    <mergeCell ref="E43:E46"/>
    <mergeCell ref="F43:F46"/>
    <mergeCell ref="G43:K43"/>
    <mergeCell ref="G44:K44"/>
    <mergeCell ref="G45:K45"/>
    <mergeCell ref="G46:K46"/>
    <mergeCell ref="E39:E42"/>
    <mergeCell ref="F39:F42"/>
    <mergeCell ref="G39:K39"/>
    <mergeCell ref="G40:K40"/>
    <mergeCell ref="G41:K41"/>
    <mergeCell ref="G42:K42"/>
    <mergeCell ref="E51:E54"/>
    <mergeCell ref="F51:F54"/>
    <mergeCell ref="G51:K51"/>
    <mergeCell ref="G52:K52"/>
    <mergeCell ref="G53:K53"/>
    <mergeCell ref="G54:K54"/>
    <mergeCell ref="E47:E50"/>
    <mergeCell ref="F47:F50"/>
    <mergeCell ref="G47:K47"/>
    <mergeCell ref="G48:K48"/>
    <mergeCell ref="G49:K49"/>
    <mergeCell ref="G50:K50"/>
    <mergeCell ref="E59:E62"/>
    <mergeCell ref="F59:F62"/>
    <mergeCell ref="G59:K59"/>
    <mergeCell ref="G60:K60"/>
    <mergeCell ref="G61:K61"/>
    <mergeCell ref="G62:K62"/>
    <mergeCell ref="E55:E58"/>
    <mergeCell ref="F55:F58"/>
    <mergeCell ref="G55:K55"/>
    <mergeCell ref="G56:K56"/>
    <mergeCell ref="G57:K57"/>
    <mergeCell ref="G58:K58"/>
    <mergeCell ref="E67:E70"/>
    <mergeCell ref="F67:F70"/>
    <mergeCell ref="G67:K67"/>
    <mergeCell ref="G68:K68"/>
    <mergeCell ref="G69:K69"/>
    <mergeCell ref="G70:K70"/>
    <mergeCell ref="E63:E66"/>
    <mergeCell ref="F63:F66"/>
    <mergeCell ref="G63:K63"/>
    <mergeCell ref="G64:K64"/>
    <mergeCell ref="G65:K65"/>
    <mergeCell ref="G66:K66"/>
    <mergeCell ref="E75:E78"/>
    <mergeCell ref="F75:F78"/>
    <mergeCell ref="G75:K75"/>
    <mergeCell ref="G76:K76"/>
    <mergeCell ref="G77:K77"/>
    <mergeCell ref="G78:K78"/>
    <mergeCell ref="E71:E74"/>
    <mergeCell ref="F71:F74"/>
    <mergeCell ref="G71:K71"/>
    <mergeCell ref="G72:K72"/>
    <mergeCell ref="G73:K73"/>
    <mergeCell ref="G74:K74"/>
    <mergeCell ref="E83:E86"/>
    <mergeCell ref="F83:F86"/>
    <mergeCell ref="G83:K83"/>
    <mergeCell ref="G84:K84"/>
    <mergeCell ref="G85:K85"/>
    <mergeCell ref="G86:K86"/>
    <mergeCell ref="E79:E82"/>
    <mergeCell ref="F79:F82"/>
    <mergeCell ref="G79:K79"/>
    <mergeCell ref="G80:K80"/>
    <mergeCell ref="G81:K81"/>
    <mergeCell ref="G82:K82"/>
    <mergeCell ref="E91:E94"/>
    <mergeCell ref="F91:F94"/>
    <mergeCell ref="G91:K91"/>
    <mergeCell ref="G92:K92"/>
    <mergeCell ref="G93:K93"/>
    <mergeCell ref="G94:K94"/>
    <mergeCell ref="E87:E90"/>
    <mergeCell ref="F87:F90"/>
    <mergeCell ref="G87:K87"/>
    <mergeCell ref="G88:K88"/>
    <mergeCell ref="G89:K89"/>
    <mergeCell ref="G90:K90"/>
    <mergeCell ref="E107:E110"/>
    <mergeCell ref="F107:F110"/>
    <mergeCell ref="G107:K107"/>
    <mergeCell ref="G108:K108"/>
    <mergeCell ref="G109:K109"/>
    <mergeCell ref="G110:K110"/>
    <mergeCell ref="E95:E98"/>
    <mergeCell ref="F95:F98"/>
    <mergeCell ref="G95:K95"/>
    <mergeCell ref="G96:K96"/>
    <mergeCell ref="G97:K97"/>
    <mergeCell ref="G98:K98"/>
    <mergeCell ref="G99:K99"/>
    <mergeCell ref="G100:K100"/>
    <mergeCell ref="G101:K101"/>
    <mergeCell ref="G102:K102"/>
    <mergeCell ref="F99:F102"/>
    <mergeCell ref="E99:E102"/>
    <mergeCell ref="E103:E106"/>
    <mergeCell ref="F103:F106"/>
    <mergeCell ref="G103:K103"/>
    <mergeCell ref="G104:K104"/>
    <mergeCell ref="G105:K105"/>
    <mergeCell ref="G106:K106"/>
    <mergeCell ref="E111:E114"/>
    <mergeCell ref="F111:F114"/>
    <mergeCell ref="G111:K111"/>
    <mergeCell ref="G112:K112"/>
    <mergeCell ref="G113:K113"/>
    <mergeCell ref="G114:K114"/>
    <mergeCell ref="E115:E118"/>
    <mergeCell ref="F115:F118"/>
    <mergeCell ref="G115:K115"/>
    <mergeCell ref="G116:K116"/>
    <mergeCell ref="G117:K117"/>
    <mergeCell ref="G118:K118"/>
    <mergeCell ref="E119:E122"/>
    <mergeCell ref="F119:F122"/>
    <mergeCell ref="G119:K119"/>
    <mergeCell ref="G120:K120"/>
    <mergeCell ref="G121:K121"/>
    <mergeCell ref="G122:K122"/>
    <mergeCell ref="E123:E126"/>
    <mergeCell ref="F123:F126"/>
    <mergeCell ref="G123:K123"/>
    <mergeCell ref="G124:K124"/>
    <mergeCell ref="G125:K125"/>
    <mergeCell ref="G126:K126"/>
    <mergeCell ref="E127:E130"/>
    <mergeCell ref="F127:F130"/>
    <mergeCell ref="G127:K127"/>
    <mergeCell ref="G128:K128"/>
    <mergeCell ref="G129:K129"/>
    <mergeCell ref="G130:K130"/>
    <mergeCell ref="E131:E134"/>
    <mergeCell ref="F131:F134"/>
    <mergeCell ref="G131:K131"/>
    <mergeCell ref="G132:K132"/>
    <mergeCell ref="G133:K133"/>
    <mergeCell ref="G134:K134"/>
    <mergeCell ref="E135:E138"/>
    <mergeCell ref="F135:F138"/>
    <mergeCell ref="G135:K135"/>
    <mergeCell ref="G136:K136"/>
    <mergeCell ref="G137:K137"/>
    <mergeCell ref="G138:K138"/>
    <mergeCell ref="E139:E142"/>
    <mergeCell ref="F139:F142"/>
    <mergeCell ref="G139:K139"/>
    <mergeCell ref="G140:K140"/>
    <mergeCell ref="G141:K141"/>
    <mergeCell ref="G142:K142"/>
    <mergeCell ref="E143:E146"/>
    <mergeCell ref="F143:F146"/>
    <mergeCell ref="G143:K143"/>
    <mergeCell ref="G144:K144"/>
    <mergeCell ref="G145:K145"/>
    <mergeCell ref="G146:K146"/>
    <mergeCell ref="E147:E150"/>
    <mergeCell ref="F147:F150"/>
    <mergeCell ref="G147:K147"/>
    <mergeCell ref="G148:K148"/>
    <mergeCell ref="G149:K149"/>
    <mergeCell ref="G150:K150"/>
    <mergeCell ref="E151:E154"/>
    <mergeCell ref="F151:F154"/>
    <mergeCell ref="G151:K151"/>
    <mergeCell ref="G152:K152"/>
    <mergeCell ref="G153:K153"/>
    <mergeCell ref="G154:K154"/>
    <mergeCell ref="E155:E158"/>
    <mergeCell ref="F155:F158"/>
    <mergeCell ref="G155:K155"/>
    <mergeCell ref="G156:K156"/>
    <mergeCell ref="G157:K157"/>
    <mergeCell ref="G158:K158"/>
    <mergeCell ref="E159:E162"/>
    <mergeCell ref="F159:F162"/>
    <mergeCell ref="G159:K159"/>
    <mergeCell ref="G160:K160"/>
    <mergeCell ref="G161:K161"/>
    <mergeCell ref="G162:K162"/>
    <mergeCell ref="E163:E166"/>
    <mergeCell ref="F163:F166"/>
    <mergeCell ref="G163:K163"/>
    <mergeCell ref="G164:K164"/>
    <mergeCell ref="G165:K165"/>
    <mergeCell ref="G166:K166"/>
    <mergeCell ref="E167:E170"/>
    <mergeCell ref="F167:F170"/>
    <mergeCell ref="G167:K167"/>
    <mergeCell ref="G168:K168"/>
    <mergeCell ref="G169:K169"/>
    <mergeCell ref="G170:K170"/>
    <mergeCell ref="E171:E174"/>
    <mergeCell ref="F171:F174"/>
    <mergeCell ref="G171:K171"/>
    <mergeCell ref="G172:K172"/>
    <mergeCell ref="G173:K173"/>
    <mergeCell ref="G174:K174"/>
  </mergeCells>
  <phoneticPr fontId="6" type="noConversion"/>
  <printOptions horizontalCentered="1" verticalCentered="1"/>
  <pageMargins left="0.25" right="0.25" top="0.75" bottom="0.75" header="0.3" footer="0.3"/>
  <pageSetup paperSize="5" scale="64" fitToHeight="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indexed="13"/>
  </sheetPr>
  <dimension ref="B6:B7"/>
  <sheetViews>
    <sheetView workbookViewId="0">
      <selection activeCell="B6" sqref="B6:B7"/>
    </sheetView>
  </sheetViews>
  <sheetFormatPr baseColWidth="10" defaultRowHeight="12.75" x14ac:dyDescent="0.2"/>
  <sheetData>
    <row r="6" spans="2:2" x14ac:dyDescent="0.2">
      <c r="B6" t="s">
        <v>3</v>
      </c>
    </row>
    <row r="7" spans="2:2" x14ac:dyDescent="0.2">
      <c r="B7" t="s">
        <v>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AF56"/>
  <sheetViews>
    <sheetView topLeftCell="G1" zoomScale="55" zoomScaleNormal="55" workbookViewId="0">
      <selection activeCell="K2" sqref="K2"/>
    </sheetView>
  </sheetViews>
  <sheetFormatPr baseColWidth="10" defaultColWidth="11.42578125" defaultRowHeight="20.25" x14ac:dyDescent="0.3"/>
  <cols>
    <col min="1" max="5" width="16" style="42" customWidth="1"/>
    <col min="6" max="6" width="38.85546875" style="42" customWidth="1"/>
    <col min="7" max="8" width="16" style="42" customWidth="1"/>
    <col min="9" max="9" width="49.7109375" style="42" customWidth="1"/>
    <col min="10" max="11" width="16" style="42" customWidth="1"/>
    <col min="12" max="12" width="228.140625" style="42" bestFit="1" customWidth="1"/>
    <col min="13" max="16" width="16" style="42" customWidth="1"/>
    <col min="17" max="17" width="16" customWidth="1"/>
    <col min="18" max="32" width="3.28515625" hidden="1" customWidth="1"/>
    <col min="33" max="37" width="0" hidden="1" customWidth="1"/>
  </cols>
  <sheetData>
    <row r="1" spans="1:32" x14ac:dyDescent="0.3">
      <c r="A1" s="322" t="s">
        <v>524</v>
      </c>
      <c r="B1" s="322"/>
      <c r="C1" s="322"/>
      <c r="D1" s="322"/>
      <c r="E1" s="322"/>
      <c r="F1" s="322"/>
      <c r="G1" s="322"/>
      <c r="H1" s="322"/>
      <c r="I1" s="322"/>
      <c r="J1" s="322"/>
      <c r="K1" s="322"/>
      <c r="L1" s="322"/>
      <c r="M1" s="322"/>
      <c r="N1" s="322"/>
      <c r="O1" s="322"/>
      <c r="P1" s="322"/>
      <c r="R1" s="323" t="s">
        <v>525</v>
      </c>
      <c r="S1" s="323"/>
      <c r="T1" s="323"/>
      <c r="U1" s="323"/>
      <c r="V1" s="323"/>
      <c r="W1" s="323"/>
      <c r="X1" s="323"/>
      <c r="Y1" s="323"/>
      <c r="Z1" s="323"/>
      <c r="AA1" s="323"/>
      <c r="AB1" s="323"/>
      <c r="AC1" s="323"/>
      <c r="AD1" s="323"/>
      <c r="AE1" s="323"/>
      <c r="AF1" s="323"/>
    </row>
    <row r="2" spans="1:32" ht="21" x14ac:dyDescent="0.2">
      <c r="A2" s="27" t="s">
        <v>531</v>
      </c>
      <c r="B2" s="29" t="s">
        <v>1131</v>
      </c>
      <c r="C2" s="28" t="s">
        <v>35</v>
      </c>
      <c r="D2" s="29" t="s">
        <v>532</v>
      </c>
      <c r="E2" s="30" t="s">
        <v>533</v>
      </c>
      <c r="F2" s="31" t="s">
        <v>534</v>
      </c>
      <c r="G2" s="32" t="s">
        <v>535</v>
      </c>
      <c r="H2" s="33" t="s">
        <v>536</v>
      </c>
      <c r="I2" s="34" t="s">
        <v>537</v>
      </c>
      <c r="J2" s="27" t="s">
        <v>538</v>
      </c>
      <c r="K2" s="35" t="s">
        <v>539</v>
      </c>
      <c r="L2" s="36" t="s">
        <v>540</v>
      </c>
      <c r="M2" s="37" t="s">
        <v>541</v>
      </c>
      <c r="N2" s="38" t="s">
        <v>542</v>
      </c>
      <c r="O2" s="39" t="s">
        <v>543</v>
      </c>
      <c r="P2" s="40" t="s">
        <v>436</v>
      </c>
      <c r="R2" s="8" t="s">
        <v>544</v>
      </c>
      <c r="S2" s="9" t="s">
        <v>558</v>
      </c>
      <c r="T2" s="10" t="s">
        <v>545</v>
      </c>
      <c r="U2" s="11" t="s">
        <v>546</v>
      </c>
      <c r="V2" s="12" t="s">
        <v>547</v>
      </c>
      <c r="W2" s="13" t="s">
        <v>548</v>
      </c>
      <c r="X2" s="14" t="s">
        <v>549</v>
      </c>
      <c r="Y2" s="7" t="s">
        <v>550</v>
      </c>
      <c r="Z2" s="8" t="s">
        <v>551</v>
      </c>
      <c r="AA2" s="15" t="s">
        <v>552</v>
      </c>
      <c r="AB2" s="16" t="s">
        <v>553</v>
      </c>
      <c r="AC2" s="17" t="s">
        <v>554</v>
      </c>
      <c r="AD2" s="18" t="s">
        <v>556</v>
      </c>
      <c r="AE2" s="19" t="s">
        <v>555</v>
      </c>
      <c r="AF2" s="6" t="s">
        <v>557</v>
      </c>
    </row>
    <row r="3" spans="1:32" x14ac:dyDescent="0.2">
      <c r="A3" s="41" t="s">
        <v>29</v>
      </c>
      <c r="B3" s="41" t="s">
        <v>1132</v>
      </c>
      <c r="C3" s="41" t="s">
        <v>567</v>
      </c>
      <c r="D3" s="41" t="s">
        <v>56</v>
      </c>
      <c r="E3" s="41" t="s">
        <v>82</v>
      </c>
      <c r="F3" s="41" t="s">
        <v>122</v>
      </c>
      <c r="G3" s="41" t="s">
        <v>142</v>
      </c>
      <c r="H3" s="41" t="s">
        <v>152</v>
      </c>
      <c r="I3" s="41" t="s">
        <v>166</v>
      </c>
      <c r="J3" s="41" t="s">
        <v>185</v>
      </c>
      <c r="K3" s="41" t="s">
        <v>576</v>
      </c>
      <c r="L3" s="41" t="s">
        <v>265</v>
      </c>
      <c r="M3" s="41" t="s">
        <v>336</v>
      </c>
      <c r="N3" s="41" t="s">
        <v>341</v>
      </c>
      <c r="O3" s="41" t="s">
        <v>582</v>
      </c>
      <c r="P3" s="41" t="s">
        <v>437</v>
      </c>
      <c r="R3" s="20" t="s">
        <v>30</v>
      </c>
      <c r="S3" s="20" t="s">
        <v>39</v>
      </c>
      <c r="T3" s="21" t="s">
        <v>53</v>
      </c>
      <c r="U3" s="21" t="s">
        <v>509</v>
      </c>
      <c r="V3" s="22" t="s">
        <v>116</v>
      </c>
      <c r="W3" s="22" t="s">
        <v>144</v>
      </c>
      <c r="X3" s="21" t="s">
        <v>151</v>
      </c>
      <c r="Y3" s="21" t="s">
        <v>157</v>
      </c>
      <c r="Z3" s="20" t="s">
        <v>169</v>
      </c>
      <c r="AA3" s="23" t="s">
        <v>226</v>
      </c>
      <c r="AB3" s="21" t="s">
        <v>279</v>
      </c>
      <c r="AC3" s="24" t="s">
        <v>325</v>
      </c>
      <c r="AD3" s="21" t="s">
        <v>516</v>
      </c>
      <c r="AE3" s="22" t="s">
        <v>364</v>
      </c>
      <c r="AF3" s="21" t="s">
        <v>438</v>
      </c>
    </row>
    <row r="4" spans="1:32" x14ac:dyDescent="0.2">
      <c r="A4" s="41" t="s">
        <v>27</v>
      </c>
      <c r="B4" s="41"/>
      <c r="C4" s="41" t="s">
        <v>41</v>
      </c>
      <c r="D4" s="41" t="s">
        <v>73</v>
      </c>
      <c r="E4" s="41" t="s">
        <v>104</v>
      </c>
      <c r="F4" s="41" t="s">
        <v>570</v>
      </c>
      <c r="G4" s="41" t="s">
        <v>145</v>
      </c>
      <c r="H4" s="41" t="s">
        <v>154</v>
      </c>
      <c r="I4" s="41" t="s">
        <v>574</v>
      </c>
      <c r="J4" s="41" t="s">
        <v>168</v>
      </c>
      <c r="K4" s="41" t="s">
        <v>216</v>
      </c>
      <c r="L4" s="41" t="s">
        <v>275</v>
      </c>
      <c r="M4" s="41" t="s">
        <v>333</v>
      </c>
      <c r="N4" s="41" t="s">
        <v>354</v>
      </c>
      <c r="O4" s="41" t="s">
        <v>362</v>
      </c>
      <c r="P4" s="41" t="s">
        <v>583</v>
      </c>
      <c r="R4" s="20" t="s">
        <v>32</v>
      </c>
      <c r="S4" s="20" t="s">
        <v>522</v>
      </c>
      <c r="T4" s="21" t="s">
        <v>55</v>
      </c>
      <c r="U4" s="21" t="s">
        <v>510</v>
      </c>
      <c r="V4" s="22" t="s">
        <v>117</v>
      </c>
      <c r="W4" s="22" t="s">
        <v>143</v>
      </c>
      <c r="X4" s="21" t="s">
        <v>490</v>
      </c>
      <c r="Y4" s="21" t="s">
        <v>159</v>
      </c>
      <c r="Z4" s="20" t="s">
        <v>170</v>
      </c>
      <c r="AA4" s="23" t="s">
        <v>224</v>
      </c>
      <c r="AB4" s="21" t="s">
        <v>277</v>
      </c>
      <c r="AC4" s="24" t="s">
        <v>327</v>
      </c>
      <c r="AD4" s="21" t="s">
        <v>348</v>
      </c>
      <c r="AE4" s="22" t="s">
        <v>363</v>
      </c>
      <c r="AF4" s="21" t="s">
        <v>439</v>
      </c>
    </row>
    <row r="5" spans="1:32" x14ac:dyDescent="0.2">
      <c r="A5" s="41" t="s">
        <v>31</v>
      </c>
      <c r="B5" s="41"/>
      <c r="C5" s="41" t="s">
        <v>38</v>
      </c>
      <c r="D5" s="41" t="s">
        <v>79</v>
      </c>
      <c r="E5" s="41" t="s">
        <v>107</v>
      </c>
      <c r="F5" s="41" t="s">
        <v>569</v>
      </c>
      <c r="G5" s="41" t="s">
        <v>571</v>
      </c>
      <c r="H5" s="41" t="s">
        <v>150</v>
      </c>
      <c r="I5" s="41" t="s">
        <v>161</v>
      </c>
      <c r="J5" s="41" t="s">
        <v>206</v>
      </c>
      <c r="K5" s="145" t="s">
        <v>1183</v>
      </c>
      <c r="L5" s="41" t="s">
        <v>286</v>
      </c>
      <c r="M5" s="41" t="s">
        <v>324</v>
      </c>
      <c r="N5" s="41" t="s">
        <v>359</v>
      </c>
      <c r="O5" s="41" t="s">
        <v>375</v>
      </c>
      <c r="P5" s="41" t="s">
        <v>466</v>
      </c>
      <c r="R5" s="20" t="s">
        <v>33</v>
      </c>
      <c r="S5" s="20" t="s">
        <v>523</v>
      </c>
      <c r="T5" s="21" t="s">
        <v>57</v>
      </c>
      <c r="U5" s="21" t="s">
        <v>511</v>
      </c>
      <c r="V5" s="22" t="s">
        <v>119</v>
      </c>
      <c r="W5" s="20" t="s">
        <v>146</v>
      </c>
      <c r="X5" s="21" t="s">
        <v>153</v>
      </c>
      <c r="Y5" s="21" t="s">
        <v>519</v>
      </c>
      <c r="Z5" s="20" t="s">
        <v>184</v>
      </c>
      <c r="AA5" s="23" t="s">
        <v>221</v>
      </c>
      <c r="AB5" s="21" t="s">
        <v>285</v>
      </c>
      <c r="AC5" s="24" t="s">
        <v>329</v>
      </c>
      <c r="AD5" s="21" t="s">
        <v>345</v>
      </c>
      <c r="AE5" s="22" t="s">
        <v>374</v>
      </c>
      <c r="AF5" s="21" t="s">
        <v>440</v>
      </c>
    </row>
    <row r="6" spans="1:32" x14ac:dyDescent="0.2">
      <c r="A6" s="41" t="s">
        <v>566</v>
      </c>
      <c r="B6" s="41"/>
      <c r="C6" s="41" t="s">
        <v>35</v>
      </c>
      <c r="D6" s="41" t="s">
        <v>62</v>
      </c>
      <c r="E6" s="41" t="s">
        <v>98</v>
      </c>
      <c r="F6" s="41" t="s">
        <v>136</v>
      </c>
      <c r="G6" s="41" t="s">
        <v>148</v>
      </c>
      <c r="H6" s="41" t="s">
        <v>560</v>
      </c>
      <c r="I6" s="41" t="s">
        <v>575</v>
      </c>
      <c r="J6" s="41"/>
      <c r="K6" s="41" t="s">
        <v>254</v>
      </c>
      <c r="L6" s="41" t="s">
        <v>289</v>
      </c>
      <c r="M6" s="41" t="s">
        <v>328</v>
      </c>
      <c r="N6" s="41" t="s">
        <v>343</v>
      </c>
      <c r="O6" s="41" t="s">
        <v>384</v>
      </c>
      <c r="P6" s="41" t="s">
        <v>486</v>
      </c>
      <c r="R6" s="20" t="s">
        <v>34</v>
      </c>
      <c r="S6" s="20" t="s">
        <v>36</v>
      </c>
      <c r="T6" s="21" t="s">
        <v>61</v>
      </c>
      <c r="U6" s="21" t="s">
        <v>512</v>
      </c>
      <c r="V6" s="22" t="s">
        <v>121</v>
      </c>
      <c r="W6" s="20" t="s">
        <v>147</v>
      </c>
      <c r="X6" s="21" t="s">
        <v>491</v>
      </c>
      <c r="Y6" s="21" t="s">
        <v>160</v>
      </c>
      <c r="Z6" s="20" t="s">
        <v>171</v>
      </c>
      <c r="AA6" s="23" t="s">
        <v>217</v>
      </c>
      <c r="AB6" s="21" t="s">
        <v>276</v>
      </c>
      <c r="AC6" s="24" t="s">
        <v>330</v>
      </c>
      <c r="AD6" s="21" t="s">
        <v>352</v>
      </c>
      <c r="AE6" s="22" t="s">
        <v>367</v>
      </c>
      <c r="AF6" s="21" t="s">
        <v>441</v>
      </c>
    </row>
    <row r="7" spans="1:32" x14ac:dyDescent="0.2">
      <c r="A7" s="41" t="s">
        <v>560</v>
      </c>
      <c r="B7" s="41"/>
      <c r="C7" s="41" t="s">
        <v>560</v>
      </c>
      <c r="D7" s="41" t="s">
        <v>58</v>
      </c>
      <c r="E7" s="41" t="s">
        <v>81</v>
      </c>
      <c r="F7" s="41" t="s">
        <v>127</v>
      </c>
      <c r="G7" s="41" t="s">
        <v>560</v>
      </c>
      <c r="H7" s="41" t="s">
        <v>560</v>
      </c>
      <c r="I7" s="41" t="s">
        <v>158</v>
      </c>
      <c r="J7" s="41"/>
      <c r="K7" s="41" t="s">
        <v>259</v>
      </c>
      <c r="L7" s="41" t="s">
        <v>302</v>
      </c>
      <c r="M7" s="41" t="s">
        <v>339</v>
      </c>
      <c r="N7" s="41" t="s">
        <v>560</v>
      </c>
      <c r="O7" s="41" t="s">
        <v>365</v>
      </c>
      <c r="P7" s="41" t="s">
        <v>584</v>
      </c>
      <c r="R7" s="20" t="s">
        <v>28</v>
      </c>
      <c r="S7" s="20" t="s">
        <v>37</v>
      </c>
      <c r="T7" s="21" t="s">
        <v>59</v>
      </c>
      <c r="U7" s="21" t="s">
        <v>513</v>
      </c>
      <c r="V7" s="22" t="s">
        <v>124</v>
      </c>
      <c r="W7" s="20" t="s">
        <v>146</v>
      </c>
      <c r="X7" s="21" t="s">
        <v>492</v>
      </c>
      <c r="Y7" s="20" t="s">
        <v>163</v>
      </c>
      <c r="Z7" s="20" t="s">
        <v>172</v>
      </c>
      <c r="AA7" s="23" t="s">
        <v>242</v>
      </c>
      <c r="AB7" s="21" t="s">
        <v>282</v>
      </c>
      <c r="AC7" s="24" t="s">
        <v>331</v>
      </c>
      <c r="AD7" s="21" t="s">
        <v>517</v>
      </c>
      <c r="AE7" s="22" t="s">
        <v>369</v>
      </c>
      <c r="AF7" s="21" t="s">
        <v>443</v>
      </c>
    </row>
    <row r="8" spans="1:32" x14ac:dyDescent="0.2">
      <c r="A8" s="41" t="s">
        <v>560</v>
      </c>
      <c r="B8" s="41"/>
      <c r="C8" s="41" t="s">
        <v>560</v>
      </c>
      <c r="D8" s="41" t="s">
        <v>51</v>
      </c>
      <c r="E8" s="41" t="s">
        <v>88</v>
      </c>
      <c r="F8" s="41" t="s">
        <v>132</v>
      </c>
      <c r="G8" s="41" t="s">
        <v>560</v>
      </c>
      <c r="H8" s="41" t="s">
        <v>560</v>
      </c>
      <c r="I8" s="41" t="s">
        <v>156</v>
      </c>
      <c r="J8" s="41"/>
      <c r="K8" s="41" t="s">
        <v>229</v>
      </c>
      <c r="L8" s="41" t="s">
        <v>1089</v>
      </c>
      <c r="M8" s="41"/>
      <c r="N8" s="41" t="s">
        <v>560</v>
      </c>
      <c r="O8" s="41" t="s">
        <v>395</v>
      </c>
      <c r="P8" s="41" t="s">
        <v>442</v>
      </c>
      <c r="R8" s="20" t="s">
        <v>30</v>
      </c>
      <c r="T8" s="21" t="s">
        <v>63</v>
      </c>
      <c r="U8" s="20" t="s">
        <v>85</v>
      </c>
      <c r="V8" s="22" t="s">
        <v>123</v>
      </c>
      <c r="W8" s="20" t="s">
        <v>149</v>
      </c>
      <c r="X8" s="21" t="s">
        <v>493</v>
      </c>
      <c r="Y8" s="20" t="s">
        <v>164</v>
      </c>
      <c r="Z8" s="20" t="s">
        <v>173</v>
      </c>
      <c r="AA8" s="23" t="s">
        <v>228</v>
      </c>
      <c r="AB8" s="21" t="s">
        <v>283</v>
      </c>
      <c r="AC8" s="24" t="s">
        <v>332</v>
      </c>
      <c r="AD8" s="21" t="s">
        <v>518</v>
      </c>
      <c r="AE8" s="22" t="s">
        <v>370</v>
      </c>
      <c r="AF8" s="21" t="s">
        <v>444</v>
      </c>
    </row>
    <row r="9" spans="1:32" x14ac:dyDescent="0.2">
      <c r="A9" s="41" t="s">
        <v>560</v>
      </c>
      <c r="B9" s="41"/>
      <c r="C9" s="41" t="s">
        <v>560</v>
      </c>
      <c r="D9" s="41" t="s">
        <v>60</v>
      </c>
      <c r="E9" s="41" t="s">
        <v>84</v>
      </c>
      <c r="F9" s="41" t="s">
        <v>138</v>
      </c>
      <c r="G9" s="41" t="s">
        <v>560</v>
      </c>
      <c r="H9" s="41" t="s">
        <v>560</v>
      </c>
      <c r="I9" s="41" t="s">
        <v>573</v>
      </c>
      <c r="J9" s="41" t="s">
        <v>560</v>
      </c>
      <c r="K9" s="41" t="s">
        <v>235</v>
      </c>
      <c r="L9" s="41" t="s">
        <v>579</v>
      </c>
      <c r="M9" s="41"/>
      <c r="N9" s="41" t="s">
        <v>560</v>
      </c>
      <c r="O9" s="41" t="s">
        <v>400</v>
      </c>
      <c r="P9" s="41" t="s">
        <v>560</v>
      </c>
      <c r="R9" s="20" t="s">
        <v>32</v>
      </c>
      <c r="T9" s="21" t="s">
        <v>64</v>
      </c>
      <c r="U9" s="20" t="s">
        <v>87</v>
      </c>
      <c r="V9" s="22" t="s">
        <v>126</v>
      </c>
      <c r="W9" s="20" t="s">
        <v>147</v>
      </c>
      <c r="X9" s="21" t="s">
        <v>494</v>
      </c>
      <c r="Y9" s="21" t="s">
        <v>165</v>
      </c>
      <c r="Z9" s="20" t="s">
        <v>174</v>
      </c>
      <c r="AA9" s="23" t="s">
        <v>234</v>
      </c>
      <c r="AB9" s="21" t="s">
        <v>278</v>
      </c>
      <c r="AC9" s="24" t="s">
        <v>521</v>
      </c>
      <c r="AD9" s="21" t="s">
        <v>355</v>
      </c>
      <c r="AE9" s="22" t="s">
        <v>371</v>
      </c>
      <c r="AF9" s="21" t="s">
        <v>445</v>
      </c>
    </row>
    <row r="10" spans="1:32" x14ac:dyDescent="0.2">
      <c r="A10" s="41" t="s">
        <v>560</v>
      </c>
      <c r="B10" s="41"/>
      <c r="C10" s="41" t="s">
        <v>560</v>
      </c>
      <c r="D10" s="41" t="s">
        <v>42</v>
      </c>
      <c r="E10" s="41" t="s">
        <v>86</v>
      </c>
      <c r="F10" s="41" t="s">
        <v>109</v>
      </c>
      <c r="G10" s="41" t="s">
        <v>560</v>
      </c>
      <c r="H10" s="41" t="s">
        <v>560</v>
      </c>
      <c r="I10" s="41" t="s">
        <v>162</v>
      </c>
      <c r="J10" s="41" t="s">
        <v>560</v>
      </c>
      <c r="K10" s="145" t="s">
        <v>1184</v>
      </c>
      <c r="L10" s="41" t="s">
        <v>580</v>
      </c>
      <c r="M10" s="41"/>
      <c r="N10" s="41" t="s">
        <v>560</v>
      </c>
      <c r="O10" s="41" t="s">
        <v>425</v>
      </c>
      <c r="P10" s="41" t="s">
        <v>560</v>
      </c>
      <c r="R10" s="20" t="s">
        <v>33</v>
      </c>
      <c r="T10" s="21" t="s">
        <v>65</v>
      </c>
      <c r="U10" s="22" t="s">
        <v>90</v>
      </c>
      <c r="V10" s="22" t="s">
        <v>125</v>
      </c>
      <c r="W10" s="20" t="s">
        <v>507</v>
      </c>
      <c r="X10" s="21" t="s">
        <v>495</v>
      </c>
      <c r="Y10" s="21" t="s">
        <v>167</v>
      </c>
      <c r="Z10" s="20" t="s">
        <v>175</v>
      </c>
      <c r="AA10" s="23" t="s">
        <v>233</v>
      </c>
      <c r="AB10" s="21" t="s">
        <v>280</v>
      </c>
      <c r="AC10" s="24" t="s">
        <v>334</v>
      </c>
      <c r="AD10" s="21" t="s">
        <v>356</v>
      </c>
      <c r="AE10" s="22" t="s">
        <v>376</v>
      </c>
      <c r="AF10" s="21" t="s">
        <v>446</v>
      </c>
    </row>
    <row r="11" spans="1:32" x14ac:dyDescent="0.2">
      <c r="A11" s="41" t="s">
        <v>560</v>
      </c>
      <c r="B11" s="41"/>
      <c r="C11" s="41" t="s">
        <v>560</v>
      </c>
      <c r="D11" s="41"/>
      <c r="E11" s="41" t="s">
        <v>94</v>
      </c>
      <c r="F11" s="41" t="s">
        <v>114</v>
      </c>
      <c r="G11" s="41" t="s">
        <v>560</v>
      </c>
      <c r="H11" s="41" t="s">
        <v>560</v>
      </c>
      <c r="I11" s="41" t="s">
        <v>572</v>
      </c>
      <c r="J11" s="41" t="s">
        <v>560</v>
      </c>
      <c r="K11" s="41"/>
      <c r="L11" s="41"/>
      <c r="M11" s="41"/>
      <c r="N11" s="41" t="s">
        <v>560</v>
      </c>
      <c r="O11" s="41" t="s">
        <v>416</v>
      </c>
      <c r="P11" s="41" t="s">
        <v>560</v>
      </c>
      <c r="R11" s="20" t="s">
        <v>34</v>
      </c>
      <c r="T11" s="21" t="s">
        <v>66</v>
      </c>
      <c r="U11" s="20" t="s">
        <v>93</v>
      </c>
      <c r="V11" s="22" t="s">
        <v>128</v>
      </c>
      <c r="X11" s="21" t="s">
        <v>496</v>
      </c>
      <c r="Y11" s="21" t="s">
        <v>520</v>
      </c>
      <c r="Z11" s="20" t="s">
        <v>176</v>
      </c>
      <c r="AA11" s="23" t="s">
        <v>231</v>
      </c>
      <c r="AB11" s="21" t="s">
        <v>284</v>
      </c>
      <c r="AC11" s="24" t="s">
        <v>335</v>
      </c>
      <c r="AD11" s="21" t="s">
        <v>357</v>
      </c>
      <c r="AE11" s="22" t="s">
        <v>377</v>
      </c>
      <c r="AF11" s="21" t="s">
        <v>447</v>
      </c>
    </row>
    <row r="12" spans="1:32" x14ac:dyDescent="0.2">
      <c r="A12" s="41" t="s">
        <v>560</v>
      </c>
      <c r="B12" s="41"/>
      <c r="C12" s="41" t="s">
        <v>560</v>
      </c>
      <c r="D12" s="41" t="s">
        <v>560</v>
      </c>
      <c r="E12" s="41" t="s">
        <v>97</v>
      </c>
      <c r="F12" s="41" t="s">
        <v>120</v>
      </c>
      <c r="G12" s="41" t="s">
        <v>560</v>
      </c>
      <c r="H12" s="41" t="s">
        <v>560</v>
      </c>
      <c r="I12" s="41"/>
      <c r="J12" s="41" t="s">
        <v>560</v>
      </c>
      <c r="K12" s="41"/>
      <c r="L12" s="41"/>
      <c r="M12" s="41"/>
      <c r="N12" s="41" t="s">
        <v>560</v>
      </c>
      <c r="O12" s="41" t="s">
        <v>379</v>
      </c>
      <c r="P12" s="41" t="s">
        <v>560</v>
      </c>
      <c r="R12" s="20" t="s">
        <v>28</v>
      </c>
      <c r="T12" s="21" t="s">
        <v>67</v>
      </c>
      <c r="U12" s="20" t="s">
        <v>96</v>
      </c>
      <c r="V12" s="22" t="s">
        <v>130</v>
      </c>
      <c r="X12" s="21" t="s">
        <v>497</v>
      </c>
      <c r="Z12" s="20" t="s">
        <v>177</v>
      </c>
      <c r="AA12" s="23" t="s">
        <v>240</v>
      </c>
      <c r="AB12" s="21" t="s">
        <v>310</v>
      </c>
      <c r="AC12" s="24" t="s">
        <v>338</v>
      </c>
      <c r="AD12" s="21" t="s">
        <v>358</v>
      </c>
      <c r="AE12" s="21" t="s">
        <v>380</v>
      </c>
      <c r="AF12" s="21" t="s">
        <v>448</v>
      </c>
    </row>
    <row r="13" spans="1:32" x14ac:dyDescent="0.2">
      <c r="A13" s="41" t="s">
        <v>560</v>
      </c>
      <c r="B13" s="41"/>
      <c r="C13" s="41" t="s">
        <v>560</v>
      </c>
      <c r="D13" s="41" t="s">
        <v>560</v>
      </c>
      <c r="E13" s="41" t="s">
        <v>92</v>
      </c>
      <c r="F13" s="41" t="s">
        <v>129</v>
      </c>
      <c r="G13" s="41" t="s">
        <v>560</v>
      </c>
      <c r="H13" s="41" t="s">
        <v>560</v>
      </c>
      <c r="I13" s="41" t="s">
        <v>560</v>
      </c>
      <c r="J13" s="41" t="s">
        <v>560</v>
      </c>
      <c r="K13" s="41" t="s">
        <v>560</v>
      </c>
      <c r="L13" s="41"/>
      <c r="M13" s="41" t="s">
        <v>560</v>
      </c>
      <c r="N13" s="41" t="s">
        <v>560</v>
      </c>
      <c r="O13" s="41" t="s">
        <v>413</v>
      </c>
      <c r="P13" s="41" t="s">
        <v>560</v>
      </c>
      <c r="T13" s="21" t="s">
        <v>68</v>
      </c>
      <c r="U13" s="20" t="s">
        <v>95</v>
      </c>
      <c r="V13" s="21" t="s">
        <v>131</v>
      </c>
      <c r="X13" s="21" t="s">
        <v>498</v>
      </c>
      <c r="Z13" s="20" t="s">
        <v>178</v>
      </c>
      <c r="AA13" s="23" t="s">
        <v>238</v>
      </c>
      <c r="AB13" s="21" t="s">
        <v>313</v>
      </c>
      <c r="AC13" s="21" t="s">
        <v>340</v>
      </c>
      <c r="AD13" s="21" t="s">
        <v>360</v>
      </c>
      <c r="AE13" s="21" t="s">
        <v>381</v>
      </c>
      <c r="AF13" s="21" t="s">
        <v>449</v>
      </c>
    </row>
    <row r="14" spans="1:32" x14ac:dyDescent="0.2">
      <c r="A14" s="41" t="s">
        <v>560</v>
      </c>
      <c r="B14" s="41"/>
      <c r="C14" s="41" t="s">
        <v>560</v>
      </c>
      <c r="D14" s="41" t="s">
        <v>560</v>
      </c>
      <c r="E14" s="41"/>
      <c r="F14" s="41" t="s">
        <v>112</v>
      </c>
      <c r="G14" s="41" t="s">
        <v>560</v>
      </c>
      <c r="H14" s="41" t="s">
        <v>560</v>
      </c>
      <c r="I14" s="41" t="s">
        <v>560</v>
      </c>
      <c r="J14" s="41" t="s">
        <v>560</v>
      </c>
      <c r="K14" s="41" t="s">
        <v>560</v>
      </c>
      <c r="L14" s="41" t="s">
        <v>560</v>
      </c>
      <c r="M14" s="41" t="s">
        <v>560</v>
      </c>
      <c r="N14" s="41" t="s">
        <v>560</v>
      </c>
      <c r="O14" s="41" t="s">
        <v>397</v>
      </c>
      <c r="P14" s="41" t="s">
        <v>560</v>
      </c>
      <c r="T14" s="21" t="s">
        <v>69</v>
      </c>
      <c r="U14" s="22" t="s">
        <v>91</v>
      </c>
      <c r="V14" s="21" t="s">
        <v>111</v>
      </c>
      <c r="Z14" s="20" t="s">
        <v>182</v>
      </c>
      <c r="AA14" s="23" t="s">
        <v>237</v>
      </c>
      <c r="AB14" s="21" t="s">
        <v>307</v>
      </c>
      <c r="AC14" s="24" t="s">
        <v>323</v>
      </c>
      <c r="AD14" s="21" t="s">
        <v>361</v>
      </c>
      <c r="AE14" s="21" t="s">
        <v>382</v>
      </c>
      <c r="AF14" s="21" t="s">
        <v>450</v>
      </c>
    </row>
    <row r="15" spans="1:32" x14ac:dyDescent="0.2">
      <c r="A15" s="41" t="s">
        <v>560</v>
      </c>
      <c r="B15" s="41"/>
      <c r="C15" s="41" t="s">
        <v>560</v>
      </c>
      <c r="D15" s="41" t="s">
        <v>560</v>
      </c>
      <c r="E15" s="41"/>
      <c r="F15" s="41" t="s">
        <v>568</v>
      </c>
      <c r="G15" s="41" t="s">
        <v>560</v>
      </c>
      <c r="H15" s="41" t="s">
        <v>560</v>
      </c>
      <c r="I15" s="41" t="s">
        <v>560</v>
      </c>
      <c r="J15" s="41" t="s">
        <v>560</v>
      </c>
      <c r="K15" s="41" t="s">
        <v>560</v>
      </c>
      <c r="L15" s="41" t="s">
        <v>560</v>
      </c>
      <c r="M15" s="41" t="s">
        <v>560</v>
      </c>
      <c r="N15" s="41" t="s">
        <v>560</v>
      </c>
      <c r="O15" s="41" t="s">
        <v>581</v>
      </c>
      <c r="P15" s="41" t="s">
        <v>560</v>
      </c>
      <c r="T15" s="21" t="s">
        <v>71</v>
      </c>
      <c r="U15" s="20" t="s">
        <v>99</v>
      </c>
      <c r="V15" s="21" t="s">
        <v>113</v>
      </c>
      <c r="Z15" s="20" t="s">
        <v>181</v>
      </c>
      <c r="AA15" s="23" t="s">
        <v>236</v>
      </c>
      <c r="AB15" s="21" t="s">
        <v>309</v>
      </c>
      <c r="AE15" s="21" t="s">
        <v>383</v>
      </c>
      <c r="AF15" s="21" t="s">
        <v>451</v>
      </c>
    </row>
    <row r="16" spans="1:32" x14ac:dyDescent="0.2">
      <c r="A16" s="41" t="s">
        <v>560</v>
      </c>
      <c r="B16" s="41"/>
      <c r="C16" s="41" t="s">
        <v>560</v>
      </c>
      <c r="D16" s="41" t="s">
        <v>560</v>
      </c>
      <c r="E16" s="41"/>
      <c r="F16" s="41"/>
      <c r="G16" s="41" t="s">
        <v>560</v>
      </c>
      <c r="H16" s="41" t="s">
        <v>560</v>
      </c>
      <c r="I16" s="41" t="s">
        <v>560</v>
      </c>
      <c r="J16" s="41" t="s">
        <v>560</v>
      </c>
      <c r="K16" s="41" t="s">
        <v>560</v>
      </c>
      <c r="L16" s="41" t="s">
        <v>560</v>
      </c>
      <c r="M16" s="41" t="s">
        <v>560</v>
      </c>
      <c r="N16" s="41" t="s">
        <v>560</v>
      </c>
      <c r="O16" s="41"/>
      <c r="P16" s="41" t="s">
        <v>560</v>
      </c>
      <c r="T16" s="21" t="s">
        <v>72</v>
      </c>
      <c r="U16" s="20" t="s">
        <v>100</v>
      </c>
      <c r="V16" s="21" t="s">
        <v>139</v>
      </c>
      <c r="Z16" s="20" t="s">
        <v>183</v>
      </c>
      <c r="AA16" s="23" t="s">
        <v>245</v>
      </c>
      <c r="AB16" s="21" t="s">
        <v>312</v>
      </c>
      <c r="AE16" s="22" t="s">
        <v>399</v>
      </c>
      <c r="AF16" s="21" t="s">
        <v>452</v>
      </c>
    </row>
    <row r="17" spans="1:32" x14ac:dyDescent="0.2">
      <c r="A17" s="41" t="s">
        <v>560</v>
      </c>
      <c r="B17" s="41"/>
      <c r="C17" s="41" t="s">
        <v>560</v>
      </c>
      <c r="D17" s="41" t="s">
        <v>560</v>
      </c>
      <c r="E17" s="41" t="s">
        <v>560</v>
      </c>
      <c r="F17" s="41"/>
      <c r="G17" s="41" t="s">
        <v>560</v>
      </c>
      <c r="H17" s="41" t="s">
        <v>560</v>
      </c>
      <c r="I17" s="41" t="s">
        <v>560</v>
      </c>
      <c r="J17" s="41" t="s">
        <v>560</v>
      </c>
      <c r="K17" s="41" t="s">
        <v>560</v>
      </c>
      <c r="L17" s="41" t="s">
        <v>560</v>
      </c>
      <c r="M17" s="41" t="s">
        <v>560</v>
      </c>
      <c r="N17" s="41" t="s">
        <v>560</v>
      </c>
      <c r="O17" s="41"/>
      <c r="P17" s="41" t="s">
        <v>560</v>
      </c>
      <c r="T17" s="21" t="s">
        <v>514</v>
      </c>
      <c r="U17" s="20" t="s">
        <v>101</v>
      </c>
      <c r="V17" s="22" t="s">
        <v>133</v>
      </c>
      <c r="Z17" s="20" t="s">
        <v>180</v>
      </c>
      <c r="AA17" s="23" t="s">
        <v>253</v>
      </c>
      <c r="AB17" s="21" t="s">
        <v>320</v>
      </c>
      <c r="AE17" s="21" t="s">
        <v>401</v>
      </c>
      <c r="AF17" s="21" t="s">
        <v>453</v>
      </c>
    </row>
    <row r="18" spans="1:32" x14ac:dyDescent="0.2">
      <c r="A18" s="41" t="s">
        <v>560</v>
      </c>
      <c r="B18" s="41"/>
      <c r="C18" s="41" t="s">
        <v>560</v>
      </c>
      <c r="D18" s="41" t="s">
        <v>560</v>
      </c>
      <c r="E18" s="41" t="s">
        <v>560</v>
      </c>
      <c r="F18" s="41"/>
      <c r="G18" s="41" t="s">
        <v>560</v>
      </c>
      <c r="H18" s="41" t="s">
        <v>560</v>
      </c>
      <c r="I18" s="41" t="s">
        <v>560</v>
      </c>
      <c r="J18" s="41" t="s">
        <v>560</v>
      </c>
      <c r="K18" s="41" t="s">
        <v>560</v>
      </c>
      <c r="L18" s="41" t="s">
        <v>560</v>
      </c>
      <c r="M18" s="41" t="s">
        <v>560</v>
      </c>
      <c r="N18" s="41" t="s">
        <v>560</v>
      </c>
      <c r="O18" s="41"/>
      <c r="P18" s="41" t="s">
        <v>560</v>
      </c>
      <c r="T18" s="21" t="s">
        <v>78</v>
      </c>
      <c r="U18" s="20" t="s">
        <v>102</v>
      </c>
      <c r="V18" s="22" t="s">
        <v>137</v>
      </c>
      <c r="Z18" s="20" t="s">
        <v>179</v>
      </c>
      <c r="AA18" s="23" t="s">
        <v>250</v>
      </c>
      <c r="AB18" s="21" t="s">
        <v>318</v>
      </c>
      <c r="AE18" s="21" t="s">
        <v>403</v>
      </c>
      <c r="AF18" s="21" t="s">
        <v>454</v>
      </c>
    </row>
    <row r="19" spans="1:32" x14ac:dyDescent="0.2">
      <c r="A19" s="41"/>
      <c r="B19" s="41"/>
      <c r="C19" s="41"/>
      <c r="D19" s="41"/>
      <c r="E19" s="41"/>
      <c r="F19" s="41"/>
      <c r="G19" s="41"/>
      <c r="H19" s="41"/>
      <c r="I19" s="41"/>
      <c r="J19" s="41"/>
      <c r="K19" s="41"/>
      <c r="L19" s="41"/>
      <c r="M19" s="41"/>
      <c r="N19" s="41"/>
      <c r="O19" s="41"/>
      <c r="P19" s="41"/>
      <c r="T19" s="21" t="s">
        <v>76</v>
      </c>
      <c r="U19" s="20" t="s">
        <v>103</v>
      </c>
      <c r="V19" s="22" t="s">
        <v>134</v>
      </c>
      <c r="Z19" s="21" t="s">
        <v>505</v>
      </c>
      <c r="AA19" s="23" t="s">
        <v>252</v>
      </c>
      <c r="AB19" s="21" t="s">
        <v>319</v>
      </c>
      <c r="AE19" s="21" t="s">
        <v>405</v>
      </c>
      <c r="AF19" s="21" t="s">
        <v>455</v>
      </c>
    </row>
    <row r="20" spans="1:32" x14ac:dyDescent="0.3">
      <c r="T20" s="21" t="s">
        <v>75</v>
      </c>
      <c r="U20" s="20" t="s">
        <v>105</v>
      </c>
      <c r="V20" s="22" t="s">
        <v>135</v>
      </c>
      <c r="Z20" s="21" t="s">
        <v>202</v>
      </c>
      <c r="AA20" s="23" t="s">
        <v>249</v>
      </c>
      <c r="AB20" s="21" t="s">
        <v>315</v>
      </c>
      <c r="AE20" s="21" t="s">
        <v>406</v>
      </c>
      <c r="AF20" s="21" t="s">
        <v>456</v>
      </c>
    </row>
    <row r="21" spans="1:32" x14ac:dyDescent="0.3">
      <c r="T21" s="21" t="s">
        <v>515</v>
      </c>
      <c r="U21" s="20" t="s">
        <v>106</v>
      </c>
      <c r="V21" s="21" t="s">
        <v>504</v>
      </c>
      <c r="Z21" s="21" t="s">
        <v>197</v>
      </c>
      <c r="AA21" s="23" t="s">
        <v>251</v>
      </c>
      <c r="AB21" s="21" t="s">
        <v>317</v>
      </c>
      <c r="AE21" s="21" t="s">
        <v>407</v>
      </c>
      <c r="AF21" s="21" t="s">
        <v>457</v>
      </c>
    </row>
    <row r="22" spans="1:32" x14ac:dyDescent="0.3">
      <c r="C22" s="107" t="s">
        <v>559</v>
      </c>
      <c r="T22" s="21" t="s">
        <v>80</v>
      </c>
      <c r="U22" s="20" t="s">
        <v>108</v>
      </c>
      <c r="Z22" s="21" t="s">
        <v>506</v>
      </c>
      <c r="AA22" s="23" t="s">
        <v>248</v>
      </c>
      <c r="AB22" s="21" t="s">
        <v>321</v>
      </c>
      <c r="AE22" s="21" t="s">
        <v>408</v>
      </c>
      <c r="AF22" s="21" t="s">
        <v>458</v>
      </c>
    </row>
    <row r="23" spans="1:32" x14ac:dyDescent="0.3">
      <c r="C23" s="107" t="s">
        <v>563</v>
      </c>
      <c r="P23"/>
      <c r="S23" s="21" t="s">
        <v>44</v>
      </c>
      <c r="Y23" s="23" t="s">
        <v>186</v>
      </c>
      <c r="Z23" s="23" t="s">
        <v>247</v>
      </c>
      <c r="AA23" s="21" t="s">
        <v>272</v>
      </c>
      <c r="AD23" s="21" t="s">
        <v>409</v>
      </c>
      <c r="AE23" s="21" t="s">
        <v>459</v>
      </c>
    </row>
    <row r="24" spans="1:32" x14ac:dyDescent="0.3">
      <c r="C24" s="107" t="s">
        <v>564</v>
      </c>
      <c r="P24"/>
      <c r="S24" s="21" t="s">
        <v>46</v>
      </c>
      <c r="Y24" s="21" t="s">
        <v>187</v>
      </c>
      <c r="Z24" s="23" t="s">
        <v>258</v>
      </c>
      <c r="AA24" s="21" t="s">
        <v>273</v>
      </c>
      <c r="AD24" s="21" t="s">
        <v>412</v>
      </c>
      <c r="AE24" s="21" t="s">
        <v>460</v>
      </c>
    </row>
    <row r="25" spans="1:32" x14ac:dyDescent="0.3">
      <c r="C25" s="107" t="s">
        <v>565</v>
      </c>
      <c r="P25"/>
      <c r="S25" s="21" t="s">
        <v>48</v>
      </c>
      <c r="Y25" s="21" t="s">
        <v>189</v>
      </c>
      <c r="Z25" s="23" t="s">
        <v>255</v>
      </c>
      <c r="AA25" s="21" t="s">
        <v>268</v>
      </c>
      <c r="AD25" s="21" t="s">
        <v>415</v>
      </c>
      <c r="AE25" s="21" t="s">
        <v>461</v>
      </c>
    </row>
    <row r="26" spans="1:32" x14ac:dyDescent="0.3">
      <c r="T26" s="21" t="s">
        <v>50</v>
      </c>
      <c r="Z26" s="21" t="s">
        <v>192</v>
      </c>
      <c r="AA26" s="23" t="s">
        <v>256</v>
      </c>
      <c r="AB26" s="21" t="s">
        <v>270</v>
      </c>
      <c r="AE26" s="22" t="s">
        <v>411</v>
      </c>
      <c r="AF26" s="21" t="s">
        <v>462</v>
      </c>
    </row>
    <row r="27" spans="1:32" x14ac:dyDescent="0.3">
      <c r="Z27" s="21" t="s">
        <v>193</v>
      </c>
      <c r="AA27" s="23" t="s">
        <v>257</v>
      </c>
      <c r="AB27" s="20" t="s">
        <v>271</v>
      </c>
      <c r="AE27" s="22" t="s">
        <v>424</v>
      </c>
      <c r="AF27" s="21" t="s">
        <v>463</v>
      </c>
    </row>
    <row r="28" spans="1:32" x14ac:dyDescent="0.3">
      <c r="Z28" s="21" t="s">
        <v>195</v>
      </c>
      <c r="AA28" s="23" t="s">
        <v>508</v>
      </c>
      <c r="AB28" s="21" t="s">
        <v>266</v>
      </c>
      <c r="AE28" s="22" t="s">
        <v>417</v>
      </c>
      <c r="AF28" s="21" t="s">
        <v>464</v>
      </c>
    </row>
    <row r="29" spans="1:32" x14ac:dyDescent="0.3">
      <c r="Z29" s="21" t="s">
        <v>198</v>
      </c>
      <c r="AA29" s="23" t="s">
        <v>260</v>
      </c>
      <c r="AB29" s="20" t="s">
        <v>274</v>
      </c>
      <c r="AE29" s="22" t="s">
        <v>423</v>
      </c>
      <c r="AF29" s="21" t="s">
        <v>465</v>
      </c>
    </row>
    <row r="30" spans="1:32" x14ac:dyDescent="0.3">
      <c r="Z30" s="21" t="s">
        <v>201</v>
      </c>
      <c r="AA30" s="23" t="s">
        <v>262</v>
      </c>
      <c r="AB30" s="23" t="s">
        <v>292</v>
      </c>
      <c r="AE30" s="22" t="s">
        <v>421</v>
      </c>
      <c r="AF30" s="21" t="s">
        <v>467</v>
      </c>
    </row>
    <row r="31" spans="1:32" x14ac:dyDescent="0.3">
      <c r="Z31" s="21" t="s">
        <v>200</v>
      </c>
      <c r="AA31" s="23" t="s">
        <v>263</v>
      </c>
      <c r="AB31" s="23" t="s">
        <v>293</v>
      </c>
      <c r="AE31" s="22" t="s">
        <v>418</v>
      </c>
      <c r="AF31" s="21" t="s">
        <v>468</v>
      </c>
    </row>
    <row r="32" spans="1:32" x14ac:dyDescent="0.3">
      <c r="Z32" s="21" t="s">
        <v>199</v>
      </c>
      <c r="AB32" s="22" t="s">
        <v>294</v>
      </c>
      <c r="AE32" s="22" t="s">
        <v>420</v>
      </c>
      <c r="AF32" s="21" t="s">
        <v>469</v>
      </c>
    </row>
    <row r="33" spans="26:32" x14ac:dyDescent="0.3">
      <c r="Z33" s="21" t="s">
        <v>203</v>
      </c>
      <c r="AB33" s="23" t="s">
        <v>291</v>
      </c>
      <c r="AE33" s="22" t="s">
        <v>434</v>
      </c>
      <c r="AF33" s="21" t="s">
        <v>470</v>
      </c>
    </row>
    <row r="34" spans="26:32" x14ac:dyDescent="0.3">
      <c r="Z34" s="21" t="s">
        <v>204</v>
      </c>
      <c r="AB34" s="23" t="s">
        <v>295</v>
      </c>
      <c r="AE34" s="22" t="s">
        <v>435</v>
      </c>
      <c r="AF34" s="21" t="s">
        <v>471</v>
      </c>
    </row>
    <row r="35" spans="26:32" x14ac:dyDescent="0.3">
      <c r="Z35" s="21" t="s">
        <v>205</v>
      </c>
      <c r="AB35" s="23" t="s">
        <v>296</v>
      </c>
      <c r="AE35" s="22" t="s">
        <v>430</v>
      </c>
      <c r="AF35" s="21" t="s">
        <v>472</v>
      </c>
    </row>
    <row r="36" spans="26:32" x14ac:dyDescent="0.3">
      <c r="Z36" s="21" t="s">
        <v>208</v>
      </c>
      <c r="AB36" s="22" t="s">
        <v>297</v>
      </c>
      <c r="AE36" s="22" t="s">
        <v>432</v>
      </c>
      <c r="AF36" s="21" t="s">
        <v>473</v>
      </c>
    </row>
    <row r="37" spans="26:32" x14ac:dyDescent="0.3">
      <c r="Z37" s="21" t="s">
        <v>209</v>
      </c>
      <c r="AB37" s="23" t="s">
        <v>298</v>
      </c>
      <c r="AE37" s="22" t="s">
        <v>429</v>
      </c>
      <c r="AF37" s="21" t="s">
        <v>474</v>
      </c>
    </row>
    <row r="38" spans="26:32" x14ac:dyDescent="0.3">
      <c r="Z38" s="21" t="s">
        <v>210</v>
      </c>
      <c r="AB38" s="22" t="s">
        <v>287</v>
      </c>
      <c r="AE38" s="22" t="s">
        <v>427</v>
      </c>
      <c r="AF38" s="21" t="s">
        <v>475</v>
      </c>
    </row>
    <row r="39" spans="26:32" x14ac:dyDescent="0.3">
      <c r="Z39" s="24" t="s">
        <v>212</v>
      </c>
      <c r="AB39" s="22" t="s">
        <v>288</v>
      </c>
      <c r="AE39" s="22" t="s">
        <v>391</v>
      </c>
      <c r="AF39" s="21" t="s">
        <v>476</v>
      </c>
    </row>
    <row r="40" spans="26:32" x14ac:dyDescent="0.3">
      <c r="Z40" s="24" t="s">
        <v>211</v>
      </c>
      <c r="AB40" s="22" t="s">
        <v>300</v>
      </c>
      <c r="AE40" s="20" t="s">
        <v>372</v>
      </c>
      <c r="AF40" s="21" t="s">
        <v>477</v>
      </c>
    </row>
    <row r="41" spans="26:32" x14ac:dyDescent="0.3">
      <c r="Z41" s="24" t="s">
        <v>213</v>
      </c>
      <c r="AB41" s="22" t="s">
        <v>299</v>
      </c>
      <c r="AE41" s="20" t="s">
        <v>373</v>
      </c>
      <c r="AF41" s="21" t="s">
        <v>478</v>
      </c>
    </row>
    <row r="42" spans="26:32" x14ac:dyDescent="0.3">
      <c r="Z42" s="24" t="s">
        <v>214</v>
      </c>
      <c r="AB42" s="22" t="s">
        <v>301</v>
      </c>
      <c r="AE42" s="22" t="s">
        <v>396</v>
      </c>
      <c r="AF42" s="21" t="s">
        <v>479</v>
      </c>
    </row>
    <row r="43" spans="26:32" x14ac:dyDescent="0.3">
      <c r="Z43" s="24" t="s">
        <v>215</v>
      </c>
      <c r="AB43" s="22" t="s">
        <v>322</v>
      </c>
      <c r="AE43" s="20" t="s">
        <v>389</v>
      </c>
      <c r="AF43" s="21" t="s">
        <v>480</v>
      </c>
    </row>
    <row r="44" spans="26:32" x14ac:dyDescent="0.3">
      <c r="AB44" s="21" t="s">
        <v>303</v>
      </c>
      <c r="AE44" s="20" t="s">
        <v>388</v>
      </c>
      <c r="AF44" s="21" t="s">
        <v>481</v>
      </c>
    </row>
    <row r="45" spans="26:32" x14ac:dyDescent="0.3">
      <c r="AB45" s="21" t="s">
        <v>304</v>
      </c>
      <c r="AE45" s="22" t="s">
        <v>390</v>
      </c>
      <c r="AF45" s="21" t="s">
        <v>482</v>
      </c>
    </row>
    <row r="46" spans="26:32" x14ac:dyDescent="0.3">
      <c r="AB46" s="21" t="s">
        <v>305</v>
      </c>
      <c r="AE46" s="22" t="s">
        <v>385</v>
      </c>
      <c r="AF46" s="21" t="s">
        <v>483</v>
      </c>
    </row>
    <row r="47" spans="26:32" x14ac:dyDescent="0.3">
      <c r="AB47" s="21" t="s">
        <v>306</v>
      </c>
      <c r="AE47" s="22" t="s">
        <v>386</v>
      </c>
      <c r="AF47" s="21" t="s">
        <v>484</v>
      </c>
    </row>
    <row r="48" spans="26:32" x14ac:dyDescent="0.3">
      <c r="AE48" s="22" t="s">
        <v>394</v>
      </c>
      <c r="AF48" s="21" t="s">
        <v>485</v>
      </c>
    </row>
    <row r="49" spans="31:32" x14ac:dyDescent="0.3">
      <c r="AE49" s="22" t="s">
        <v>387</v>
      </c>
      <c r="AF49" s="21" t="s">
        <v>487</v>
      </c>
    </row>
    <row r="50" spans="31:32" x14ac:dyDescent="0.3">
      <c r="AF50" s="21" t="s">
        <v>488</v>
      </c>
    </row>
    <row r="51" spans="31:32" x14ac:dyDescent="0.3">
      <c r="AF51" s="21" t="s">
        <v>489</v>
      </c>
    </row>
    <row r="52" spans="31:32" x14ac:dyDescent="0.3">
      <c r="AF52" s="21" t="s">
        <v>499</v>
      </c>
    </row>
    <row r="53" spans="31:32" x14ac:dyDescent="0.3">
      <c r="AF53" s="21" t="s">
        <v>500</v>
      </c>
    </row>
    <row r="54" spans="31:32" x14ac:dyDescent="0.3">
      <c r="AF54" s="21" t="s">
        <v>501</v>
      </c>
    </row>
    <row r="55" spans="31:32" x14ac:dyDescent="0.3">
      <c r="AF55" s="21" t="s">
        <v>502</v>
      </c>
    </row>
    <row r="56" spans="31:32" x14ac:dyDescent="0.3">
      <c r="AF56" s="21" t="s">
        <v>503</v>
      </c>
    </row>
  </sheetData>
  <sheetProtection algorithmName="SHA-512" hashValue="K15ZFuXkZer+eAIHgc59DtP2DPImoSa5gn4aWfxvgGtR4iW+7zmdb06H6/YfGyG0AkdKbgdqSQcmUmuvDWmeKw==" saltValue="amWLvo7l+8gCz4wb6cOe4g==" spinCount="100000" sheet="1" objects="1" scenarios="1"/>
  <mergeCells count="2">
    <mergeCell ref="A1:P1"/>
    <mergeCell ref="R1:AF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AD409"/>
  <sheetViews>
    <sheetView topLeftCell="E251" zoomScale="120" zoomScaleNormal="120" workbookViewId="0">
      <selection activeCell="I258" sqref="I258"/>
    </sheetView>
  </sheetViews>
  <sheetFormatPr baseColWidth="10" defaultRowHeight="12.75" x14ac:dyDescent="0.2"/>
  <cols>
    <col min="2" max="2" width="52.7109375" customWidth="1"/>
    <col min="3" max="3" width="99.85546875" bestFit="1" customWidth="1"/>
    <col min="4" max="4" width="128.140625" bestFit="1" customWidth="1"/>
    <col min="5" max="5" width="5.7109375" customWidth="1"/>
    <col min="6" max="6" width="65.7109375" bestFit="1" customWidth="1"/>
    <col min="7" max="7" width="30.7109375" customWidth="1"/>
    <col min="9" max="10" width="12" bestFit="1" customWidth="1"/>
    <col min="13" max="13" width="83.28515625" bestFit="1" customWidth="1"/>
    <col min="15" max="15" width="13.42578125" style="141" customWidth="1"/>
    <col min="16" max="17" width="11.42578125" style="141"/>
    <col min="27" max="27" width="18.85546875" customWidth="1"/>
    <col min="28" max="28" width="11.7109375" bestFit="1" customWidth="1"/>
    <col min="29" max="29" width="13.28515625" bestFit="1" customWidth="1"/>
  </cols>
  <sheetData>
    <row r="1" spans="1:30" ht="30" x14ac:dyDescent="0.4">
      <c r="C1" s="2">
        <v>352724141</v>
      </c>
      <c r="D1" s="48"/>
      <c r="E1" s="43"/>
      <c r="F1" s="1"/>
      <c r="G1" s="126"/>
      <c r="H1" s="126"/>
      <c r="I1" s="126"/>
      <c r="J1" s="126"/>
      <c r="O1" s="324" t="s">
        <v>1749</v>
      </c>
      <c r="P1" s="324"/>
      <c r="Q1" s="324"/>
      <c r="R1" s="324"/>
      <c r="S1" s="324"/>
      <c r="T1" s="324"/>
      <c r="U1" s="324" t="s">
        <v>1750</v>
      </c>
      <c r="V1" s="324"/>
      <c r="W1" s="324"/>
      <c r="X1" s="324"/>
    </row>
    <row r="2" spans="1:30" ht="37.5" x14ac:dyDescent="0.2">
      <c r="C2" s="2">
        <v>352724141</v>
      </c>
      <c r="D2" s="44"/>
      <c r="E2" s="46"/>
      <c r="F2" s="47">
        <v>336</v>
      </c>
      <c r="G2" s="127" t="s">
        <v>20</v>
      </c>
      <c r="H2" s="127"/>
      <c r="I2" s="127"/>
      <c r="J2" s="127"/>
      <c r="O2" s="254" t="s">
        <v>526</v>
      </c>
      <c r="P2" s="102" t="s">
        <v>12</v>
      </c>
      <c r="Q2" s="102" t="s">
        <v>13</v>
      </c>
      <c r="R2" s="102" t="s">
        <v>14</v>
      </c>
      <c r="S2" s="102" t="s">
        <v>15</v>
      </c>
      <c r="T2" s="254" t="s">
        <v>16</v>
      </c>
      <c r="U2" s="102" t="s">
        <v>12</v>
      </c>
      <c r="V2" s="102" t="s">
        <v>13</v>
      </c>
      <c r="W2" s="102" t="s">
        <v>14</v>
      </c>
      <c r="X2" s="102" t="s">
        <v>15</v>
      </c>
    </row>
    <row r="3" spans="1:30" ht="28.15" customHeight="1" thickBot="1" x14ac:dyDescent="0.25">
      <c r="C3" s="146" t="s">
        <v>21</v>
      </c>
      <c r="D3" s="147" t="s">
        <v>22</v>
      </c>
      <c r="E3" s="45" t="s">
        <v>1</v>
      </c>
      <c r="F3" s="148" t="s">
        <v>23</v>
      </c>
      <c r="G3" s="149" t="s">
        <v>24</v>
      </c>
      <c r="H3" s="149" t="s">
        <v>25</v>
      </c>
      <c r="I3" s="149" t="s">
        <v>1086</v>
      </c>
      <c r="J3" s="149" t="s">
        <v>26</v>
      </c>
      <c r="K3" s="150"/>
      <c r="L3" s="146"/>
      <c r="M3" s="150"/>
      <c r="N3" t="s">
        <v>1094</v>
      </c>
      <c r="O3" s="255"/>
      <c r="P3" s="102" t="s">
        <v>527</v>
      </c>
      <c r="Q3" s="102" t="s">
        <v>528</v>
      </c>
      <c r="R3" s="102" t="s">
        <v>529</v>
      </c>
      <c r="S3" s="102" t="s">
        <v>530</v>
      </c>
      <c r="T3" s="255"/>
      <c r="U3" s="102" t="s">
        <v>527</v>
      </c>
      <c r="V3" s="102" t="s">
        <v>528</v>
      </c>
      <c r="W3" s="102" t="s">
        <v>529</v>
      </c>
      <c r="X3" s="102" t="s">
        <v>530</v>
      </c>
      <c r="Z3" s="142" t="s">
        <v>1176</v>
      </c>
      <c r="AA3" s="143" t="s">
        <v>1177</v>
      </c>
      <c r="AB3" s="142" t="s">
        <v>1175</v>
      </c>
      <c r="AC3" s="142" t="s">
        <v>1178</v>
      </c>
      <c r="AD3" s="142" t="s">
        <v>1179</v>
      </c>
    </row>
    <row r="4" spans="1:30" ht="49.9" customHeight="1" thickBot="1" x14ac:dyDescent="0.35">
      <c r="A4" t="str">
        <f>B4&amp;F4</f>
        <v>OFICINA_DE_PRESIDENCIADIRECCION DE COMUNICACION ESTRATEGICA1Campañas en Redes Sociales</v>
      </c>
      <c r="B4" t="str">
        <f t="shared" ref="B4:B19" si="0">C4&amp;D4&amp;E4</f>
        <v>OFICINA_DE_PRESIDENCIADIRECCION DE COMUNICACION ESTRATEGICA1</v>
      </c>
      <c r="C4" s="151" t="s">
        <v>531</v>
      </c>
      <c r="D4" s="152" t="s">
        <v>27</v>
      </c>
      <c r="E4" s="4">
        <f t="array" ref="E4">COUNTIF($D$4:D4,D4:D4)</f>
        <v>1</v>
      </c>
      <c r="F4" s="177" t="s">
        <v>585</v>
      </c>
      <c r="G4" s="180" t="s">
        <v>1199</v>
      </c>
      <c r="H4" s="181" t="s">
        <v>1200</v>
      </c>
      <c r="I4" s="181">
        <v>0</v>
      </c>
      <c r="J4" s="182">
        <v>35</v>
      </c>
      <c r="K4" s="204" t="s">
        <v>797</v>
      </c>
      <c r="L4" s="181" t="s">
        <v>798</v>
      </c>
      <c r="M4" s="205" t="s">
        <v>1634</v>
      </c>
      <c r="N4" s="5"/>
      <c r="O4" s="225" t="s">
        <v>1647</v>
      </c>
      <c r="P4" s="225">
        <v>1</v>
      </c>
      <c r="Q4" s="225"/>
      <c r="R4" s="225"/>
      <c r="S4" s="225"/>
      <c r="T4" s="227" cm="1">
        <f t="array" ref="T4">SUM(P4:S4/J4)</f>
        <v>2.8571428571428571E-2</v>
      </c>
      <c r="U4" s="225" t="s">
        <v>1662</v>
      </c>
      <c r="V4" s="225"/>
      <c r="W4" s="225"/>
      <c r="X4" s="225"/>
      <c r="Z4" s="142">
        <f>COUNTA(SECRETARIAS_DIRECCIONES)</f>
        <v>16</v>
      </c>
      <c r="AA4" s="142">
        <f>COUNTA(SECRETARIASYPROYECTOS!A3:P19)</f>
        <v>217</v>
      </c>
      <c r="AB4" s="142">
        <f>COUNTA(G4:G350)</f>
        <v>347</v>
      </c>
      <c r="AC4" s="142">
        <f>COUNTA(P4:P350)</f>
        <v>92</v>
      </c>
      <c r="AD4" s="144">
        <f>AC4/AB4</f>
        <v>0.26512968299711814</v>
      </c>
    </row>
    <row r="5" spans="1:30" ht="49.9" customHeight="1" thickBot="1" x14ac:dyDescent="0.35">
      <c r="A5" t="str">
        <f t="shared" ref="A5:A76" si="1">B5&amp;F5</f>
        <v>OFICINA_DE_PRESIDENCIADIRECCION DE ATENCION Y VINCULACION CIUDADANA1Atención a Reportes de Servicios Públicos, Información sobre Ayudas Sociales y Reportes en General</v>
      </c>
      <c r="B5" t="str">
        <f t="shared" si="0"/>
        <v>OFICINA_DE_PRESIDENCIADIRECCION DE ATENCION Y VINCULACION CIUDADANA1</v>
      </c>
      <c r="C5" s="151" t="s">
        <v>531</v>
      </c>
      <c r="D5" s="153" t="s">
        <v>29</v>
      </c>
      <c r="E5" s="4">
        <f t="array" ref="E5">COUNTIF($D$4:D5,D5:D5)</f>
        <v>1</v>
      </c>
      <c r="F5" s="170" t="s">
        <v>586</v>
      </c>
      <c r="G5" s="183" t="s">
        <v>722</v>
      </c>
      <c r="H5" s="184" t="s">
        <v>1201</v>
      </c>
      <c r="I5" s="184">
        <v>7500</v>
      </c>
      <c r="J5" s="185">
        <v>9500</v>
      </c>
      <c r="K5" s="206" t="s">
        <v>799</v>
      </c>
      <c r="L5" s="184" t="s">
        <v>800</v>
      </c>
      <c r="M5" s="186" t="s">
        <v>801</v>
      </c>
      <c r="N5" s="5"/>
      <c r="O5" s="225" t="s">
        <v>1185</v>
      </c>
      <c r="P5" s="225">
        <v>3539</v>
      </c>
      <c r="Q5" s="225"/>
      <c r="R5" s="225"/>
      <c r="S5" s="225"/>
      <c r="T5" s="227" cm="1">
        <f t="array" ref="T5">SUM(P5:S5/J5)</f>
        <v>0.37252631578947371</v>
      </c>
      <c r="U5" s="225" t="s">
        <v>1663</v>
      </c>
      <c r="V5" s="225"/>
      <c r="W5" s="225"/>
      <c r="X5" s="225"/>
    </row>
    <row r="6" spans="1:30" ht="49.9" customHeight="1" thickBot="1" x14ac:dyDescent="0.35">
      <c r="A6" t="str">
        <f t="shared" si="1"/>
        <v>OFICINA_DE_PRESIDENCIASUBDIRECCION DE GESTION DE PARTICIPACION TERRITORIAL1Atención y capacitación a organizaciones vecinales en materia de participación ciudadana</v>
      </c>
      <c r="B6" t="str">
        <f t="shared" si="0"/>
        <v>OFICINA_DE_PRESIDENCIASUBDIRECCION DE GESTION DE PARTICIPACION TERRITORIAL1</v>
      </c>
      <c r="C6" s="151" t="s">
        <v>531</v>
      </c>
      <c r="D6" s="153" t="s">
        <v>31</v>
      </c>
      <c r="E6" s="4">
        <f t="array" ref="E6">COUNTIF($D$4:D6,D6:D6)</f>
        <v>1</v>
      </c>
      <c r="F6" s="229" t="s">
        <v>1035</v>
      </c>
      <c r="G6" s="183" t="s">
        <v>1202</v>
      </c>
      <c r="H6" s="184" t="s">
        <v>1203</v>
      </c>
      <c r="I6" s="184">
        <v>0</v>
      </c>
      <c r="J6" s="185">
        <v>80</v>
      </c>
      <c r="K6" s="366" t="s">
        <v>802</v>
      </c>
      <c r="L6" s="366">
        <v>3313085238</v>
      </c>
      <c r="M6" s="366" t="s">
        <v>803</v>
      </c>
      <c r="N6" s="5"/>
      <c r="O6" s="225"/>
      <c r="P6" s="225"/>
      <c r="Q6" s="225"/>
      <c r="R6" s="225"/>
      <c r="S6" s="225"/>
      <c r="T6" s="227" cm="1">
        <f t="array" ref="T6">SUM(P6:S6/J6)</f>
        <v>0</v>
      </c>
      <c r="U6" s="225"/>
      <c r="V6" s="225"/>
      <c r="W6" s="225"/>
      <c r="X6" s="225"/>
    </row>
    <row r="7" spans="1:30" ht="49.9" customHeight="1" thickBot="1" x14ac:dyDescent="0.35">
      <c r="A7" t="str">
        <f t="shared" si="1"/>
        <v>OFICINA_DE_PRESIDENCIASUBDIRECCION DE GESTION DE PARTICIPACION TERRITORIAL2Atención y capacitación a organizaciones vecinales en materia de participación ciudadana</v>
      </c>
      <c r="B7" t="str">
        <f t="shared" si="0"/>
        <v>OFICINA_DE_PRESIDENCIASUBDIRECCION DE GESTION DE PARTICIPACION TERRITORIAL2</v>
      </c>
      <c r="C7" s="151" t="s">
        <v>531</v>
      </c>
      <c r="D7" s="153" t="s">
        <v>31</v>
      </c>
      <c r="E7" s="4">
        <f t="array" ref="E7">COUNTIF($D$4:D7,D7:D7)</f>
        <v>2</v>
      </c>
      <c r="F7" s="229" t="s">
        <v>1035</v>
      </c>
      <c r="G7" s="183" t="s">
        <v>1204</v>
      </c>
      <c r="H7" s="184" t="s">
        <v>1205</v>
      </c>
      <c r="I7" s="184">
        <v>0</v>
      </c>
      <c r="J7" s="185">
        <v>60</v>
      </c>
      <c r="K7" s="367"/>
      <c r="L7" s="367">
        <v>3313085238</v>
      </c>
      <c r="M7" s="367" t="s">
        <v>803</v>
      </c>
      <c r="N7" s="5"/>
      <c r="O7" s="225"/>
      <c r="P7" s="225"/>
      <c r="Q7" s="225"/>
      <c r="R7" s="225"/>
      <c r="S7" s="225"/>
      <c r="T7" s="227" cm="1">
        <f t="array" ref="T7">SUM(P7:S7/J7)</f>
        <v>0</v>
      </c>
      <c r="U7" s="225"/>
      <c r="V7" s="225"/>
      <c r="W7" s="225"/>
      <c r="X7" s="225"/>
    </row>
    <row r="8" spans="1:30" ht="49.9" customHeight="1" thickBot="1" x14ac:dyDescent="0.35">
      <c r="A8" t="str">
        <f t="shared" si="1"/>
        <v>OFICINA_DE_PRESIDENCIASUBDIRECCION DE GESTION DE PARTICIPACION TERRITORIAL3Actualización de Organizaciones Vecinales</v>
      </c>
      <c r="B8" t="str">
        <f t="shared" si="0"/>
        <v>OFICINA_DE_PRESIDENCIASUBDIRECCION DE GESTION DE PARTICIPACION TERRITORIAL3</v>
      </c>
      <c r="C8" s="151" t="s">
        <v>531</v>
      </c>
      <c r="D8" s="153" t="s">
        <v>31</v>
      </c>
      <c r="E8" s="4">
        <f t="array" ref="E8">COUNTIF($D$4:D8,D8:D8)</f>
        <v>3</v>
      </c>
      <c r="F8" s="171" t="s">
        <v>1036</v>
      </c>
      <c r="G8" s="183" t="s">
        <v>723</v>
      </c>
      <c r="H8" s="184" t="s">
        <v>1206</v>
      </c>
      <c r="I8" s="184">
        <v>60</v>
      </c>
      <c r="J8" s="185">
        <v>150</v>
      </c>
      <c r="K8" s="206" t="s">
        <v>802</v>
      </c>
      <c r="L8" s="184">
        <v>3313085238</v>
      </c>
      <c r="M8" s="186" t="s">
        <v>803</v>
      </c>
      <c r="N8" s="5"/>
      <c r="O8" s="225"/>
      <c r="P8" s="225"/>
      <c r="Q8" s="225"/>
      <c r="R8" s="225"/>
      <c r="S8" s="225"/>
      <c r="T8" s="227" cm="1">
        <f t="array" ref="T8">SUM(P8:S8/J8)</f>
        <v>0</v>
      </c>
      <c r="U8" s="225"/>
      <c r="V8" s="225"/>
      <c r="W8" s="225"/>
      <c r="X8" s="225"/>
    </row>
    <row r="9" spans="1:30" ht="49.9" customHeight="1" thickBot="1" x14ac:dyDescent="0.35">
      <c r="A9" t="str">
        <f t="shared" si="1"/>
        <v>OFICINA_DE_PRESIDENCIASUBDIRECCION DE GESTION DE PARTICIPACION TERRITORIAL4Socializando y perifoneando para la ciudadanía</v>
      </c>
      <c r="B9" t="str">
        <f t="shared" si="0"/>
        <v>OFICINA_DE_PRESIDENCIASUBDIRECCION DE GESTION DE PARTICIPACION TERRITORIAL4</v>
      </c>
      <c r="C9" s="151" t="s">
        <v>531</v>
      </c>
      <c r="D9" s="153" t="s">
        <v>31</v>
      </c>
      <c r="E9" s="4">
        <f t="array" ref="E9">COUNTIF($D$4:D9,D9:D9)</f>
        <v>4</v>
      </c>
      <c r="F9" s="229" t="s">
        <v>1037</v>
      </c>
      <c r="G9" s="183" t="s">
        <v>1207</v>
      </c>
      <c r="H9" s="184" t="s">
        <v>1208</v>
      </c>
      <c r="I9" s="184">
        <v>0</v>
      </c>
      <c r="J9" s="185">
        <v>350</v>
      </c>
      <c r="K9" s="325" t="s">
        <v>802</v>
      </c>
      <c r="L9" s="325">
        <v>3313085238</v>
      </c>
      <c r="M9" s="325" t="s">
        <v>803</v>
      </c>
      <c r="N9" s="5"/>
      <c r="O9" s="225"/>
      <c r="P9" s="225"/>
      <c r="Q9" s="225"/>
      <c r="R9" s="225"/>
      <c r="S9" s="225"/>
      <c r="T9" s="227" cm="1">
        <f t="array" ref="T9">SUM(P9:S9/J9)</f>
        <v>0</v>
      </c>
      <c r="U9" s="225"/>
      <c r="V9" s="225"/>
      <c r="W9" s="225"/>
      <c r="X9" s="225"/>
    </row>
    <row r="10" spans="1:30" ht="49.9" customHeight="1" thickBot="1" x14ac:dyDescent="0.35">
      <c r="A10" t="str">
        <f t="shared" si="1"/>
        <v>OFICINA_DE_PRESIDENCIASUBDIRECCION DE GESTION DE PARTICIPACION TERRITORIAL5Socializando y perifoneando para la ciudadanía</v>
      </c>
      <c r="B10" t="str">
        <f t="shared" si="0"/>
        <v>OFICINA_DE_PRESIDENCIASUBDIRECCION DE GESTION DE PARTICIPACION TERRITORIAL5</v>
      </c>
      <c r="C10" s="151" t="s">
        <v>531</v>
      </c>
      <c r="D10" s="153" t="s">
        <v>31</v>
      </c>
      <c r="E10" s="4">
        <f t="array" ref="E10">COUNTIF($D$4:D10,D10:D10)</f>
        <v>5</v>
      </c>
      <c r="F10" s="229" t="s">
        <v>1037</v>
      </c>
      <c r="G10" s="183" t="s">
        <v>1209</v>
      </c>
      <c r="H10" s="184" t="s">
        <v>1210</v>
      </c>
      <c r="I10" s="184">
        <v>0</v>
      </c>
      <c r="J10" s="185">
        <v>250</v>
      </c>
      <c r="K10" s="327" t="s">
        <v>802</v>
      </c>
      <c r="L10" s="327">
        <v>3313085238</v>
      </c>
      <c r="M10" s="327" t="s">
        <v>803</v>
      </c>
      <c r="N10" s="5"/>
      <c r="O10" s="225"/>
      <c r="P10" s="225"/>
      <c r="Q10" s="225"/>
      <c r="R10" s="225"/>
      <c r="S10" s="225"/>
      <c r="T10" s="227" cm="1">
        <f t="array" ref="T10">SUM(P10:S10/J10)</f>
        <v>0</v>
      </c>
      <c r="U10" s="225"/>
      <c r="V10" s="225"/>
      <c r="W10" s="225"/>
      <c r="X10" s="225"/>
    </row>
    <row r="11" spans="1:30" ht="49.9" customHeight="1" thickBot="1" x14ac:dyDescent="0.35">
      <c r="A11" t="str">
        <f t="shared" ref="A11:A16" si="2">B11&amp;F11</f>
        <v>OFICINA_DE_PRESIDENCIASECRETARÍA GENERAL DEL AYUNTAMIENTO1Atención de asuntos designados por Presidencia</v>
      </c>
      <c r="B11" t="str">
        <f t="shared" ref="B11:B16" si="3">C11&amp;D11&amp;E11</f>
        <v>OFICINA_DE_PRESIDENCIASECRETARÍA GENERAL DEL AYUNTAMIENTO1</v>
      </c>
      <c r="C11" s="151" t="s">
        <v>531</v>
      </c>
      <c r="D11" s="153" t="s">
        <v>1197</v>
      </c>
      <c r="E11" s="4">
        <f t="array" ref="E11">COUNTIF($D$4:D11,D11:D11)</f>
        <v>1</v>
      </c>
      <c r="F11" s="172" t="s">
        <v>1140</v>
      </c>
      <c r="G11" s="183" t="s">
        <v>1141</v>
      </c>
      <c r="H11" s="184" t="s">
        <v>1142</v>
      </c>
      <c r="I11" s="184">
        <v>0</v>
      </c>
      <c r="J11" s="185">
        <v>40</v>
      </c>
      <c r="K11" s="207" t="s">
        <v>830</v>
      </c>
      <c r="L11" s="208">
        <v>3310576035</v>
      </c>
      <c r="M11" s="208" t="s">
        <v>1138</v>
      </c>
      <c r="N11" s="5" t="s">
        <v>1139</v>
      </c>
      <c r="O11" s="225"/>
      <c r="P11" s="225"/>
      <c r="Q11" s="225"/>
      <c r="R11" s="225"/>
      <c r="S11" s="225"/>
      <c r="T11" s="227" cm="1">
        <f t="array" ref="T11">SUM(P11:S11/J11)</f>
        <v>0</v>
      </c>
      <c r="U11" s="225"/>
      <c r="V11" s="225"/>
      <c r="W11" s="225"/>
      <c r="X11" s="225"/>
    </row>
    <row r="12" spans="1:30" ht="49.9" customHeight="1" thickBot="1" x14ac:dyDescent="0.35">
      <c r="A12" t="str">
        <f t="shared" ref="A12" si="4">B12&amp;F12</f>
        <v>OFICINA_DE_PRESIDENCIASECRETARÍA GENERAL DEL AYUNTAMIENTO2Cartas de Residencia</v>
      </c>
      <c r="B12" t="str">
        <f t="shared" ref="B12" si="5">C12&amp;D12&amp;E12</f>
        <v>OFICINA_DE_PRESIDENCIASECRETARÍA GENERAL DEL AYUNTAMIENTO2</v>
      </c>
      <c r="C12" s="151" t="s">
        <v>531</v>
      </c>
      <c r="D12" s="153" t="s">
        <v>1197</v>
      </c>
      <c r="E12" s="4">
        <f t="array" ref="E12">COUNTIF($D$4:D12,D12:D12)</f>
        <v>2</v>
      </c>
      <c r="F12" s="172" t="s">
        <v>1143</v>
      </c>
      <c r="G12" s="183" t="s">
        <v>1144</v>
      </c>
      <c r="H12" s="184" t="s">
        <v>1145</v>
      </c>
      <c r="I12" s="184">
        <v>0</v>
      </c>
      <c r="J12" s="185">
        <v>2440</v>
      </c>
      <c r="K12" s="207" t="s">
        <v>830</v>
      </c>
      <c r="L12" s="208">
        <v>3310576035</v>
      </c>
      <c r="M12" s="208" t="s">
        <v>1138</v>
      </c>
      <c r="N12" s="5" t="s">
        <v>1139</v>
      </c>
      <c r="O12" s="225"/>
      <c r="P12" s="225"/>
      <c r="Q12" s="225"/>
      <c r="R12" s="225"/>
      <c r="S12" s="225"/>
      <c r="T12" s="227" cm="1">
        <f t="array" ref="T12">SUM(P12:S12/J12)</f>
        <v>0</v>
      </c>
      <c r="U12" s="225"/>
      <c r="V12" s="225"/>
      <c r="W12" s="225"/>
      <c r="X12" s="225"/>
    </row>
    <row r="13" spans="1:30" ht="49.9" customHeight="1" thickBot="1" x14ac:dyDescent="0.35">
      <c r="A13" t="str">
        <f t="shared" si="2"/>
        <v>OFICINA_DE_PRESIDENCIASECRETARÍA GENERAL DEL AYUNTAMIENTO3Certificaciones</v>
      </c>
      <c r="B13" t="str">
        <f t="shared" si="3"/>
        <v>OFICINA_DE_PRESIDENCIASECRETARÍA GENERAL DEL AYUNTAMIENTO3</v>
      </c>
      <c r="C13" s="151" t="s">
        <v>531</v>
      </c>
      <c r="D13" s="153" t="s">
        <v>1197</v>
      </c>
      <c r="E13" s="4">
        <f t="array" ref="E13">COUNTIF($D$4:D13,D13:D13)</f>
        <v>3</v>
      </c>
      <c r="F13" s="172" t="s">
        <v>1146</v>
      </c>
      <c r="G13" s="183" t="s">
        <v>1147</v>
      </c>
      <c r="H13" s="184" t="s">
        <v>1148</v>
      </c>
      <c r="I13" s="184">
        <v>0</v>
      </c>
      <c r="J13" s="185">
        <v>6956</v>
      </c>
      <c r="K13" s="207" t="s">
        <v>830</v>
      </c>
      <c r="L13" s="208">
        <v>3310576035</v>
      </c>
      <c r="M13" s="208" t="s">
        <v>1138</v>
      </c>
      <c r="N13" s="5" t="s">
        <v>1139</v>
      </c>
      <c r="O13" s="225"/>
      <c r="P13" s="225"/>
      <c r="Q13" s="225"/>
      <c r="R13" s="225"/>
      <c r="S13" s="225"/>
      <c r="T13" s="227" cm="1">
        <f t="array" ref="T13">SUM(P13:S13/J13)</f>
        <v>0</v>
      </c>
      <c r="U13" s="225"/>
      <c r="V13" s="225"/>
      <c r="W13" s="225"/>
      <c r="X13" s="225"/>
    </row>
    <row r="14" spans="1:30" ht="49.9" customHeight="1" thickBot="1" x14ac:dyDescent="0.35">
      <c r="A14" t="str">
        <f t="shared" si="2"/>
        <v>OFICINA_DE_PRESIDENCIASECRETARÍA GENERAL DEL AYUNTAMIENTO4Diseño, impresión, publicación y distribución de gacetas (Gaceta Municipa</v>
      </c>
      <c r="B14" t="str">
        <f t="shared" si="3"/>
        <v>OFICINA_DE_PRESIDENCIASECRETARÍA GENERAL DEL AYUNTAMIENTO4</v>
      </c>
      <c r="C14" s="151" t="s">
        <v>531</v>
      </c>
      <c r="D14" s="153" t="s">
        <v>1197</v>
      </c>
      <c r="E14" s="4">
        <f t="array" ref="E14">COUNTIF($D$4:D14,D14:D14)</f>
        <v>4</v>
      </c>
      <c r="F14" s="172" t="s">
        <v>1149</v>
      </c>
      <c r="G14" s="183" t="s">
        <v>1150</v>
      </c>
      <c r="H14" s="184" t="s">
        <v>1151</v>
      </c>
      <c r="I14" s="184">
        <v>0</v>
      </c>
      <c r="J14" s="185">
        <v>12</v>
      </c>
      <c r="K14" s="207" t="s">
        <v>830</v>
      </c>
      <c r="L14" s="208">
        <v>3310576035</v>
      </c>
      <c r="M14" s="208" t="s">
        <v>1138</v>
      </c>
      <c r="N14" s="5" t="s">
        <v>1139</v>
      </c>
      <c r="O14" s="225"/>
      <c r="P14" s="225"/>
      <c r="Q14" s="225"/>
      <c r="R14" s="225"/>
      <c r="S14" s="225"/>
      <c r="T14" s="227" cm="1">
        <f t="array" ref="T14">SUM(P14:S14/J14)</f>
        <v>0</v>
      </c>
      <c r="U14" s="225"/>
      <c r="V14" s="225"/>
      <c r="W14" s="225"/>
      <c r="X14" s="225"/>
    </row>
    <row r="15" spans="1:30" ht="49.9" customHeight="1" thickBot="1" x14ac:dyDescent="0.35">
      <c r="A15" t="str">
        <f t="shared" ref="A15" si="6">B15&amp;F15</f>
        <v>OFICINA_DE_PRESIDENCIAUNIDAD DE TRANSPARENCIA1Programa de Transparencia y Atención de solicitudes de acceso a la información y protección de datos personales</v>
      </c>
      <c r="B15" t="str">
        <f t="shared" ref="B15" si="7">C15&amp;D15&amp;E15</f>
        <v>OFICINA_DE_PRESIDENCIAUNIDAD DE TRANSPARENCIA1</v>
      </c>
      <c r="C15" s="151" t="s">
        <v>531</v>
      </c>
      <c r="D15" s="153" t="s">
        <v>566</v>
      </c>
      <c r="E15" s="4">
        <f t="array" ref="E15">COUNTIF($D$4:D15,D15:D15)</f>
        <v>1</v>
      </c>
      <c r="F15" s="230" t="s">
        <v>588</v>
      </c>
      <c r="G15" s="183" t="s">
        <v>1211</v>
      </c>
      <c r="H15" s="184" t="s">
        <v>1212</v>
      </c>
      <c r="I15" s="184">
        <v>1800</v>
      </c>
      <c r="J15" s="185">
        <v>200</v>
      </c>
      <c r="K15" s="359" t="s">
        <v>804</v>
      </c>
      <c r="L15" s="361">
        <v>3310576030</v>
      </c>
      <c r="M15" s="362" t="s">
        <v>805</v>
      </c>
      <c r="N15" s="5" t="s">
        <v>1139</v>
      </c>
      <c r="O15" s="225"/>
      <c r="P15" s="225"/>
      <c r="Q15" s="225"/>
      <c r="R15" s="225"/>
      <c r="S15" s="225"/>
      <c r="T15" s="227" cm="1">
        <f t="array" ref="T15">SUM(P15:S15/J15)</f>
        <v>0</v>
      </c>
      <c r="U15" s="225"/>
      <c r="V15" s="225"/>
      <c r="W15" s="225"/>
      <c r="X15" s="225"/>
    </row>
    <row r="16" spans="1:30" ht="49.9" customHeight="1" thickBot="1" x14ac:dyDescent="0.35">
      <c r="A16" t="str">
        <f t="shared" si="2"/>
        <v>OFICINA_DE_PRESIDENCIAUNIDAD DE TRANSPARENCIA2Programa de Transparencia y Atención de solicitudes de acceso a la información y protección de datos personales</v>
      </c>
      <c r="B16" t="str">
        <f t="shared" si="3"/>
        <v>OFICINA_DE_PRESIDENCIAUNIDAD DE TRANSPARENCIA2</v>
      </c>
      <c r="C16" s="151" t="s">
        <v>531</v>
      </c>
      <c r="D16" s="153" t="s">
        <v>566</v>
      </c>
      <c r="E16" s="4">
        <f t="array" ref="E16">COUNTIF($D$4:D16,D16:D16)</f>
        <v>2</v>
      </c>
      <c r="F16" s="230" t="s">
        <v>588</v>
      </c>
      <c r="G16" s="183" t="s">
        <v>1213</v>
      </c>
      <c r="H16" s="184" t="s">
        <v>1214</v>
      </c>
      <c r="I16" s="184">
        <v>0</v>
      </c>
      <c r="J16" s="185">
        <v>5</v>
      </c>
      <c r="K16" s="360"/>
      <c r="L16" s="332"/>
      <c r="M16" s="334"/>
      <c r="N16" s="5" t="s">
        <v>1139</v>
      </c>
      <c r="O16" s="225"/>
      <c r="P16" s="225"/>
      <c r="Q16" s="225"/>
      <c r="R16" s="225"/>
      <c r="S16" s="225"/>
      <c r="T16" s="227" cm="1">
        <f t="array" ref="T16">SUM(P16:S16/J16)</f>
        <v>0</v>
      </c>
      <c r="U16" s="225"/>
      <c r="V16" s="225"/>
      <c r="W16" s="225"/>
      <c r="X16" s="225"/>
    </row>
    <row r="17" spans="1:24" ht="49.9" customHeight="1" thickBot="1" x14ac:dyDescent="0.35">
      <c r="A17" t="str">
        <f t="shared" si="1"/>
        <v>SINDICATURASINDICATURA1Actualización de los instrumentos de control de Archivo de Tramite de la Sindicatura</v>
      </c>
      <c r="B17" t="str">
        <f t="shared" si="0"/>
        <v>SINDICATURASINDICATURA1</v>
      </c>
      <c r="C17" s="154" t="s">
        <v>35</v>
      </c>
      <c r="D17" s="153" t="s">
        <v>35</v>
      </c>
      <c r="E17" s="4">
        <f t="array" ref="E17">COUNTIF($D$4:D17,D17:D17)</f>
        <v>1</v>
      </c>
      <c r="F17" s="170" t="s">
        <v>36</v>
      </c>
      <c r="G17" s="183" t="s">
        <v>1215</v>
      </c>
      <c r="H17" s="184" t="s">
        <v>1216</v>
      </c>
      <c r="I17" s="184">
        <v>0</v>
      </c>
      <c r="J17" s="185">
        <v>8</v>
      </c>
      <c r="K17" s="206" t="s">
        <v>1038</v>
      </c>
      <c r="L17" s="184">
        <v>3338386294</v>
      </c>
      <c r="M17" s="186" t="s">
        <v>806</v>
      </c>
      <c r="N17" s="5"/>
      <c r="O17" s="225"/>
      <c r="P17" s="225"/>
      <c r="Q17" s="225"/>
      <c r="R17" s="225"/>
      <c r="S17" s="225"/>
      <c r="T17" s="227" cm="1">
        <f t="array" ref="T17">SUM(P17:S17/J17)</f>
        <v>0</v>
      </c>
      <c r="U17" s="225"/>
      <c r="V17" s="225"/>
      <c r="W17" s="225"/>
      <c r="X17" s="225"/>
    </row>
    <row r="18" spans="1:24" ht="49.9" customHeight="1" thickBot="1" x14ac:dyDescent="0.35">
      <c r="A18" t="str">
        <f t="shared" si="1"/>
        <v>SINDICATURASINDICATURA2Presentación de Iniciativas de modificación de normatividad</v>
      </c>
      <c r="B18" t="str">
        <f t="shared" si="0"/>
        <v>SINDICATURASINDICATURA2</v>
      </c>
      <c r="C18" s="154" t="s">
        <v>35</v>
      </c>
      <c r="D18" s="153" t="s">
        <v>35</v>
      </c>
      <c r="E18" s="4">
        <f t="array" ref="E18">COUNTIF($D$4:D18,D18:D18)</f>
        <v>2</v>
      </c>
      <c r="F18" s="170" t="s">
        <v>37</v>
      </c>
      <c r="G18" s="183" t="s">
        <v>1217</v>
      </c>
      <c r="H18" s="184" t="s">
        <v>1218</v>
      </c>
      <c r="I18" s="184">
        <v>0</v>
      </c>
      <c r="J18" s="185">
        <v>3</v>
      </c>
      <c r="K18" s="206" t="s">
        <v>1038</v>
      </c>
      <c r="L18" s="184">
        <v>3338386294</v>
      </c>
      <c r="M18" s="186" t="s">
        <v>806</v>
      </c>
      <c r="N18" s="5"/>
      <c r="O18" s="225"/>
      <c r="P18" s="225"/>
      <c r="Q18" s="225"/>
      <c r="R18" s="225"/>
      <c r="S18" s="225"/>
      <c r="T18" s="227" cm="1">
        <f t="array" ref="T18">SUM(P18:S18/J18)</f>
        <v>0</v>
      </c>
      <c r="U18" s="225"/>
      <c r="V18" s="225"/>
      <c r="W18" s="225"/>
      <c r="X18" s="225"/>
    </row>
    <row r="19" spans="1:24" ht="49.9" customHeight="1" thickBot="1" x14ac:dyDescent="0.35">
      <c r="A19" t="str">
        <f t="shared" si="1"/>
        <v>SINDICATURADIRECCION JURIDICA1Servicios de asesoramiento legal y jurídico a la población que presenta vulnerabilidad legal e indefensión de su patrimonio</v>
      </c>
      <c r="B19" t="str">
        <f t="shared" si="0"/>
        <v>SINDICATURADIRECCION JURIDICA1</v>
      </c>
      <c r="C19" s="154" t="s">
        <v>35</v>
      </c>
      <c r="D19" s="153" t="s">
        <v>38</v>
      </c>
      <c r="E19" s="4">
        <f t="array" ref="E19">COUNTIF($D$4:D19,D19:D19)</f>
        <v>1</v>
      </c>
      <c r="F19" s="170" t="s">
        <v>589</v>
      </c>
      <c r="G19" s="183" t="s">
        <v>40</v>
      </c>
      <c r="H19" s="184" t="s">
        <v>1219</v>
      </c>
      <c r="I19" s="184">
        <v>45</v>
      </c>
      <c r="J19" s="185">
        <v>50</v>
      </c>
      <c r="K19" s="206" t="s">
        <v>807</v>
      </c>
      <c r="L19" s="184">
        <v>3310576022</v>
      </c>
      <c r="M19" s="185" t="s">
        <v>808</v>
      </c>
      <c r="N19" s="5"/>
      <c r="O19" s="225" t="s">
        <v>1647</v>
      </c>
      <c r="P19" s="225">
        <v>9</v>
      </c>
      <c r="Q19" s="225"/>
      <c r="R19" s="225"/>
      <c r="S19" s="225"/>
      <c r="T19" s="227" cm="1">
        <f t="array" ref="T19">SUM(P19:S19/J19)</f>
        <v>0.18</v>
      </c>
      <c r="U19" s="225" t="s">
        <v>1664</v>
      </c>
      <c r="V19" s="225"/>
      <c r="W19" s="225"/>
      <c r="X19" s="225"/>
    </row>
    <row r="20" spans="1:24" ht="49.9" customHeight="1" thickBot="1" x14ac:dyDescent="0.35">
      <c r="A20" t="str">
        <f t="shared" si="1"/>
        <v>SINDICATURADEPARTAMENTO DE MEJORA REGULATORIA1Catálogo Municipal de Trámites y Servicios</v>
      </c>
      <c r="B20" t="str">
        <f t="shared" ref="B20:B85" si="8">C20&amp;D20&amp;E20</f>
        <v>SINDICATURADEPARTAMENTO DE MEJORA REGULATORIA1</v>
      </c>
      <c r="C20" s="154" t="s">
        <v>35</v>
      </c>
      <c r="D20" s="153" t="s">
        <v>41</v>
      </c>
      <c r="E20" s="4">
        <f t="array" ref="E20">COUNTIF($D$4:D20,D20:D20)</f>
        <v>1</v>
      </c>
      <c r="F20" s="171" t="s">
        <v>522</v>
      </c>
      <c r="G20" s="183" t="s">
        <v>1220</v>
      </c>
      <c r="H20" s="184" t="s">
        <v>1221</v>
      </c>
      <c r="I20" s="184">
        <v>0</v>
      </c>
      <c r="J20" s="185">
        <v>57</v>
      </c>
      <c r="K20" s="209" t="s">
        <v>809</v>
      </c>
      <c r="L20" s="193"/>
      <c r="M20" s="186" t="s">
        <v>810</v>
      </c>
      <c r="N20" s="5"/>
      <c r="O20" s="225"/>
      <c r="P20" s="225"/>
      <c r="Q20" s="225"/>
      <c r="R20" s="225"/>
      <c r="S20" s="225"/>
      <c r="T20" s="227" cm="1">
        <f t="array" ref="T20">SUM(P20:S20/J20)</f>
        <v>0</v>
      </c>
      <c r="U20" s="225"/>
      <c r="V20" s="225"/>
      <c r="W20" s="225"/>
      <c r="X20" s="225"/>
    </row>
    <row r="21" spans="1:24" ht="49.9" customHeight="1" thickBot="1" x14ac:dyDescent="0.35">
      <c r="A21" t="str">
        <f t="shared" si="1"/>
        <v>SINDICATURADEPARTAMENTO DE CONTRATOS Y CONVENIOS1Servicio de Revisión Contratos</v>
      </c>
      <c r="B21" t="str">
        <f t="shared" si="8"/>
        <v>SINDICATURADEPARTAMENTO DE CONTRATOS Y CONVENIOS1</v>
      </c>
      <c r="C21" s="154" t="s">
        <v>35</v>
      </c>
      <c r="D21" s="153" t="s">
        <v>567</v>
      </c>
      <c r="E21" s="4">
        <f t="array" ref="E21">COUNTIF($D$4:D21,D21:D21)</f>
        <v>1</v>
      </c>
      <c r="F21" s="171" t="s">
        <v>590</v>
      </c>
      <c r="G21" s="183" t="s">
        <v>1222</v>
      </c>
      <c r="H21" s="184" t="s">
        <v>724</v>
      </c>
      <c r="I21" s="184">
        <v>300</v>
      </c>
      <c r="J21" s="185">
        <v>350</v>
      </c>
      <c r="K21" s="209" t="s">
        <v>811</v>
      </c>
      <c r="L21" s="193"/>
      <c r="M21" s="187"/>
      <c r="N21" s="5"/>
      <c r="O21" s="225"/>
      <c r="P21" s="225"/>
      <c r="Q21" s="225"/>
      <c r="R21" s="225"/>
      <c r="S21" s="225"/>
      <c r="T21" s="227" cm="1">
        <f t="array" ref="T21">SUM(P21:S21/J21)</f>
        <v>0</v>
      </c>
      <c r="U21" s="225"/>
      <c r="V21" s="225"/>
      <c r="W21" s="225"/>
      <c r="X21" s="225"/>
    </row>
    <row r="22" spans="1:24" ht="49.9" customHeight="1" thickBot="1" x14ac:dyDescent="0.35">
      <c r="A22" t="str">
        <f t="shared" si="1"/>
        <v>SECRETARIA_DE_LA_CONSEJERIA_JURIDICASECRETARIA DE LA CONSEJERIA JURIDICA1Revisión Documentos Para Firma Presidenta</v>
      </c>
      <c r="B22" t="str">
        <f t="shared" si="8"/>
        <v>SECRETARIA_DE_LA_CONSEJERIA_JURIDICASECRETARIA DE LA CONSEJERIA JURIDICA1</v>
      </c>
      <c r="C22" s="155" t="s">
        <v>532</v>
      </c>
      <c r="D22" s="153" t="s">
        <v>42</v>
      </c>
      <c r="E22" s="4">
        <f t="array" ref="E22">COUNTIF($D$4:D22,D22:D22)</f>
        <v>1</v>
      </c>
      <c r="F22" s="173" t="s">
        <v>43</v>
      </c>
      <c r="G22" s="183" t="s">
        <v>725</v>
      </c>
      <c r="H22" s="184" t="s">
        <v>726</v>
      </c>
      <c r="I22" s="184">
        <v>550</v>
      </c>
      <c r="J22" s="185">
        <v>600</v>
      </c>
      <c r="K22" s="210" t="s">
        <v>812</v>
      </c>
      <c r="L22" s="184"/>
      <c r="M22" s="211" t="s">
        <v>813</v>
      </c>
      <c r="N22" s="5"/>
      <c r="O22" s="226"/>
      <c r="P22" s="226"/>
      <c r="Q22" s="226"/>
      <c r="R22" s="226"/>
      <c r="S22" s="225"/>
      <c r="T22" s="227" cm="1">
        <f t="array" ref="T22">SUM(P22:S22/J22)</f>
        <v>0</v>
      </c>
      <c r="U22" s="225"/>
      <c r="V22" s="225"/>
      <c r="W22" s="225"/>
      <c r="X22" s="225"/>
    </row>
    <row r="23" spans="1:24" ht="49.9" customHeight="1" thickBot="1" x14ac:dyDescent="0.35">
      <c r="A23" t="str">
        <f t="shared" si="1"/>
        <v>SECRETARIA_DE_LA_CONSEJERIA_JURIDICASECRETARIA DE LA CONSEJERIA JURIDICA2Atención Y Orientación Jurídica A La Ciudadanía</v>
      </c>
      <c r="B23" t="str">
        <f t="shared" si="8"/>
        <v>SECRETARIA_DE_LA_CONSEJERIA_JURIDICASECRETARIA DE LA CONSEJERIA JURIDICA2</v>
      </c>
      <c r="C23" s="155" t="s">
        <v>532</v>
      </c>
      <c r="D23" s="153" t="s">
        <v>42</v>
      </c>
      <c r="E23" s="4">
        <f t="array" ref="E23">COUNTIF($D$4:D23,D23:D23)</f>
        <v>2</v>
      </c>
      <c r="F23" s="173" t="s">
        <v>45</v>
      </c>
      <c r="G23" s="183" t="s">
        <v>1223</v>
      </c>
      <c r="H23" s="184" t="s">
        <v>1224</v>
      </c>
      <c r="I23" s="184">
        <v>0</v>
      </c>
      <c r="J23" s="185">
        <v>18</v>
      </c>
      <c r="K23" s="210" t="s">
        <v>812</v>
      </c>
      <c r="L23" s="184"/>
      <c r="M23" s="211" t="s">
        <v>813</v>
      </c>
      <c r="N23" s="5"/>
      <c r="O23" s="226"/>
      <c r="P23" s="226"/>
      <c r="Q23" s="226"/>
      <c r="R23" s="226"/>
      <c r="S23" s="225"/>
      <c r="T23" s="227" cm="1">
        <f t="array" ref="T23">SUM(P23:S23/J23)</f>
        <v>0</v>
      </c>
      <c r="U23" s="225"/>
      <c r="V23" s="225"/>
      <c r="W23" s="225"/>
      <c r="X23" s="225"/>
    </row>
    <row r="24" spans="1:24" ht="49.9" customHeight="1" thickBot="1" x14ac:dyDescent="0.35">
      <c r="A24" t="str">
        <f t="shared" si="1"/>
        <v>SECRETARIA_DE_LA_CONSEJERIA_JURIDICASECRETARIA DE LA CONSEJERIA JURIDICA3Capacitación Jurídica Al Gobierno Municipal</v>
      </c>
      <c r="B24" t="str">
        <f t="shared" si="8"/>
        <v>SECRETARIA_DE_LA_CONSEJERIA_JURIDICASECRETARIA DE LA CONSEJERIA JURIDICA3</v>
      </c>
      <c r="C24" s="155" t="s">
        <v>532</v>
      </c>
      <c r="D24" s="153" t="s">
        <v>42</v>
      </c>
      <c r="E24" s="4">
        <f t="array" ref="E24">COUNTIF($D$4:D24,D24:D24)</f>
        <v>3</v>
      </c>
      <c r="F24" s="173" t="s">
        <v>47</v>
      </c>
      <c r="G24" s="183" t="s">
        <v>1225</v>
      </c>
      <c r="H24" s="184" t="s">
        <v>1049</v>
      </c>
      <c r="I24" s="184">
        <v>0</v>
      </c>
      <c r="J24" s="185">
        <v>6</v>
      </c>
      <c r="K24" s="210" t="s">
        <v>812</v>
      </c>
      <c r="L24" s="184"/>
      <c r="M24" s="211" t="s">
        <v>813</v>
      </c>
      <c r="N24" s="5"/>
      <c r="O24" s="226"/>
      <c r="P24" s="226"/>
      <c r="Q24" s="226"/>
      <c r="R24" s="226"/>
      <c r="S24" s="225"/>
      <c r="T24" s="227" cm="1">
        <f t="array" ref="T24">SUM(P24:S24/J24)</f>
        <v>0</v>
      </c>
      <c r="U24" s="225"/>
      <c r="V24" s="225"/>
      <c r="W24" s="225"/>
      <c r="X24" s="225"/>
    </row>
    <row r="25" spans="1:24" ht="49.9" customHeight="1" thickBot="1" x14ac:dyDescent="0.35">
      <c r="A25" t="str">
        <f t="shared" si="1"/>
        <v>SECRETARIA_DE_LA_CONSEJERIA_JURIDICASECRETARIA DE LA CONSEJERIA JURIDICA4Participación Comisiones, Comités Y Grupos De Trabajo</v>
      </c>
      <c r="B25" t="str">
        <f t="shared" si="8"/>
        <v>SECRETARIA_DE_LA_CONSEJERIA_JURIDICASECRETARIA DE LA CONSEJERIA JURIDICA4</v>
      </c>
      <c r="C25" s="155" t="s">
        <v>532</v>
      </c>
      <c r="D25" s="153" t="s">
        <v>42</v>
      </c>
      <c r="E25" s="4">
        <f t="array" ref="E25">COUNTIF($D$4:D25,D25:D25)</f>
        <v>4</v>
      </c>
      <c r="F25" s="173" t="s">
        <v>49</v>
      </c>
      <c r="G25" s="183" t="s">
        <v>727</v>
      </c>
      <c r="H25" s="184" t="s">
        <v>728</v>
      </c>
      <c r="I25" s="184">
        <v>0</v>
      </c>
      <c r="J25" s="185">
        <v>10</v>
      </c>
      <c r="K25" s="209" t="s">
        <v>814</v>
      </c>
      <c r="L25" s="184"/>
      <c r="M25" s="186" t="s">
        <v>815</v>
      </c>
      <c r="N25" s="5"/>
      <c r="O25" s="226"/>
      <c r="P25" s="226"/>
      <c r="Q25" s="226"/>
      <c r="R25" s="226"/>
      <c r="S25" s="225"/>
      <c r="T25" s="227" cm="1">
        <f t="array" ref="T25">SUM(P25:S25/J25)</f>
        <v>0</v>
      </c>
      <c r="U25" s="225"/>
      <c r="V25" s="225"/>
      <c r="W25" s="225"/>
      <c r="X25" s="225"/>
    </row>
    <row r="26" spans="1:24" ht="49.9" customHeight="1" thickBot="1" x14ac:dyDescent="0.35">
      <c r="A26" t="str">
        <f t="shared" si="1"/>
        <v>SECRETARIA_DE_LA_CONSEJERIA_JURIDICADIRECCION LEGAL-CONSULTIVA1Opiniones Jurídicas</v>
      </c>
      <c r="B26" t="str">
        <f t="shared" si="8"/>
        <v>SECRETARIA_DE_LA_CONSEJERIA_JURIDICADIRECCION LEGAL-CONSULTIVA1</v>
      </c>
      <c r="C26" s="155" t="s">
        <v>532</v>
      </c>
      <c r="D26" s="153" t="s">
        <v>51</v>
      </c>
      <c r="E26" s="4">
        <f t="array" ref="E26">COUNTIF($D$4:D26,D26:D26)</f>
        <v>1</v>
      </c>
      <c r="F26" s="173" t="s">
        <v>52</v>
      </c>
      <c r="G26" s="183" t="s">
        <v>1226</v>
      </c>
      <c r="H26" s="184" t="s">
        <v>1227</v>
      </c>
      <c r="I26" s="184">
        <v>0</v>
      </c>
      <c r="J26" s="185">
        <v>10</v>
      </c>
      <c r="K26" s="209" t="s">
        <v>816</v>
      </c>
      <c r="L26" s="184">
        <v>6018</v>
      </c>
      <c r="M26" s="185" t="s">
        <v>815</v>
      </c>
      <c r="N26" s="5"/>
      <c r="O26" s="226"/>
      <c r="P26" s="226"/>
      <c r="Q26" s="226"/>
      <c r="R26" s="226"/>
      <c r="S26" s="225"/>
      <c r="T26" s="227" cm="1">
        <f t="array" ref="T26">SUM(P26:S26/J26)</f>
        <v>0</v>
      </c>
      <c r="U26" s="225"/>
      <c r="V26" s="225"/>
      <c r="W26" s="225"/>
      <c r="X26" s="225"/>
    </row>
    <row r="27" spans="1:24" ht="49.9" customHeight="1" thickBot="1" x14ac:dyDescent="0.35">
      <c r="A27" t="str">
        <f t="shared" si="1"/>
        <v>SECRETARIA_DE_LA_CONSEJERIA_JURIDICADIRECCION LEGAL-CONSULTIVA2Consultas Y Asesoría Jurídica</v>
      </c>
      <c r="B27" t="str">
        <f t="shared" si="8"/>
        <v>SECRETARIA_DE_LA_CONSEJERIA_JURIDICADIRECCION LEGAL-CONSULTIVA2</v>
      </c>
      <c r="C27" s="155" t="s">
        <v>532</v>
      </c>
      <c r="D27" s="153" t="s">
        <v>51</v>
      </c>
      <c r="E27" s="4">
        <f t="array" ref="E27">COUNTIF($D$4:D27,D27:D27)</f>
        <v>2</v>
      </c>
      <c r="F27" s="173" t="s">
        <v>54</v>
      </c>
      <c r="G27" s="183" t="s">
        <v>729</v>
      </c>
      <c r="H27" s="184" t="s">
        <v>1039</v>
      </c>
      <c r="I27" s="184">
        <v>0</v>
      </c>
      <c r="J27" s="185">
        <v>10</v>
      </c>
      <c r="K27" s="209" t="s">
        <v>816</v>
      </c>
      <c r="L27" s="184"/>
      <c r="M27" s="186" t="s">
        <v>815</v>
      </c>
      <c r="N27" s="5"/>
      <c r="O27" s="226"/>
      <c r="P27" s="226"/>
      <c r="Q27" s="226"/>
      <c r="R27" s="226"/>
      <c r="S27" s="225"/>
      <c r="T27" s="227" cm="1">
        <f t="array" ref="T27">SUM(P27:S27/J27)</f>
        <v>0</v>
      </c>
      <c r="U27" s="225"/>
      <c r="V27" s="225"/>
      <c r="W27" s="225"/>
      <c r="X27" s="225"/>
    </row>
    <row r="28" spans="1:24" ht="49.9" customHeight="1" thickBot="1" x14ac:dyDescent="0.35">
      <c r="A28" t="str">
        <f t="shared" si="1"/>
        <v>SECRETARIA_DE_LA_CONSEJERIA_JURIDICADEPARTAMENTO DE RECLUTAMIENTO MILITAR1Cartillas Militares</v>
      </c>
      <c r="B28" t="str">
        <f t="shared" si="8"/>
        <v>SECRETARIA_DE_LA_CONSEJERIA_JURIDICADEPARTAMENTO DE RECLUTAMIENTO MILITAR1</v>
      </c>
      <c r="C28" s="155" t="s">
        <v>532</v>
      </c>
      <c r="D28" s="153" t="s">
        <v>56</v>
      </c>
      <c r="E28" s="4">
        <f t="array" ref="E28">COUNTIF($D$4:D28,D28:D28)</f>
        <v>1</v>
      </c>
      <c r="F28" s="173" t="s">
        <v>57</v>
      </c>
      <c r="G28" s="183" t="s">
        <v>1228</v>
      </c>
      <c r="H28" s="184" t="s">
        <v>1229</v>
      </c>
      <c r="I28" s="184">
        <v>1200</v>
      </c>
      <c r="J28" s="185">
        <v>1500</v>
      </c>
      <c r="K28" s="206" t="s">
        <v>817</v>
      </c>
      <c r="L28" s="184" t="s">
        <v>818</v>
      </c>
      <c r="M28" s="186" t="s">
        <v>819</v>
      </c>
      <c r="N28" s="5"/>
      <c r="O28" s="226" t="s">
        <v>1648</v>
      </c>
      <c r="P28" s="226">
        <v>93</v>
      </c>
      <c r="Q28" s="226"/>
      <c r="R28" s="226"/>
      <c r="S28" s="225"/>
      <c r="T28" s="227" cm="1">
        <f t="array" ref="T28">SUM(P28:S28/J28)</f>
        <v>6.2E-2</v>
      </c>
      <c r="U28" s="225" t="s">
        <v>1665</v>
      </c>
      <c r="V28" s="225"/>
      <c r="W28" s="225"/>
      <c r="X28" s="225"/>
    </row>
    <row r="29" spans="1:24" ht="49.9" customHeight="1" thickBot="1" x14ac:dyDescent="0.35">
      <c r="A29" t="str">
        <f t="shared" si="1"/>
        <v>SECRETARIA_DE_LA_CONSEJERIA_JURIDICADIRECCION DE REGISTRO CIVIL1Celebración de Matrimonios en Lugares emblemáticos</v>
      </c>
      <c r="B29" t="str">
        <f t="shared" si="8"/>
        <v>SECRETARIA_DE_LA_CONSEJERIA_JURIDICADIRECCION DE REGISTRO CIVIL1</v>
      </c>
      <c r="C29" s="155" t="s">
        <v>532</v>
      </c>
      <c r="D29" s="156" t="s">
        <v>58</v>
      </c>
      <c r="E29" s="4">
        <f t="array" ref="E29">COUNTIF($D$4:D29,D29:D29)</f>
        <v>1</v>
      </c>
      <c r="F29" s="231" t="s">
        <v>591</v>
      </c>
      <c r="G29" s="183" t="s">
        <v>1230</v>
      </c>
      <c r="H29" s="184" t="s">
        <v>1231</v>
      </c>
      <c r="I29" s="184">
        <v>0</v>
      </c>
      <c r="J29" s="185">
        <v>100</v>
      </c>
      <c r="K29" s="363" t="s">
        <v>820</v>
      </c>
      <c r="L29" s="363">
        <v>3338371378</v>
      </c>
      <c r="M29" s="363" t="s">
        <v>821</v>
      </c>
      <c r="N29" s="5"/>
      <c r="O29" s="226" t="s">
        <v>1649</v>
      </c>
      <c r="P29" s="226">
        <v>0</v>
      </c>
      <c r="Q29" s="226"/>
      <c r="R29" s="226"/>
      <c r="S29" s="225"/>
      <c r="T29" s="227" cm="1">
        <f t="array" ref="T29">SUM(P29:S29/J29)</f>
        <v>0</v>
      </c>
      <c r="U29" s="225" t="s">
        <v>1666</v>
      </c>
      <c r="V29" s="225"/>
      <c r="W29" s="225"/>
      <c r="X29" s="225"/>
    </row>
    <row r="30" spans="1:24" ht="49.9" customHeight="1" thickBot="1" x14ac:dyDescent="0.35">
      <c r="A30" t="str">
        <f t="shared" si="1"/>
        <v>SECRETARIA_DE_LA_CONSEJERIA_JURIDICADIRECCION DE REGISTRO CIVIL2Celebración de Matrimonios en Lugares emblemáticos</v>
      </c>
      <c r="B30" t="str">
        <f t="shared" si="8"/>
        <v>SECRETARIA_DE_LA_CONSEJERIA_JURIDICADIRECCION DE REGISTRO CIVIL2</v>
      </c>
      <c r="C30" s="155" t="s">
        <v>532</v>
      </c>
      <c r="D30" s="156" t="s">
        <v>58</v>
      </c>
      <c r="E30" s="4">
        <f t="array" ref="E30">COUNTIF($D$4:D30,D30:D30)</f>
        <v>2</v>
      </c>
      <c r="F30" s="231" t="s">
        <v>591</v>
      </c>
      <c r="G30" s="183" t="s">
        <v>1232</v>
      </c>
      <c r="H30" s="184" t="s">
        <v>1233</v>
      </c>
      <c r="I30" s="184">
        <v>0</v>
      </c>
      <c r="J30" s="185">
        <v>500000</v>
      </c>
      <c r="K30" s="364"/>
      <c r="L30" s="364"/>
      <c r="M30" s="364"/>
      <c r="N30" s="5"/>
      <c r="O30" s="226" t="s">
        <v>1650</v>
      </c>
      <c r="P30" s="226">
        <v>0</v>
      </c>
      <c r="Q30" s="226"/>
      <c r="R30" s="226"/>
      <c r="S30" s="225"/>
      <c r="T30" s="227" cm="1">
        <f t="array" ref="T30">SUM(P30:S30/J30)</f>
        <v>0</v>
      </c>
      <c r="U30" s="225" t="s">
        <v>1666</v>
      </c>
      <c r="V30" s="225"/>
      <c r="W30" s="225"/>
      <c r="X30" s="225"/>
    </row>
    <row r="31" spans="1:24" ht="49.9" customHeight="1" thickBot="1" x14ac:dyDescent="0.35">
      <c r="A31" t="str">
        <f t="shared" si="1"/>
        <v>SECRETARIA_DE_LA_CONSEJERIA_JURIDICADIRECCION DE REGISTRO CIVIL3Celebración de Matrimonios en Lugares emblemáticos</v>
      </c>
      <c r="B31" t="str">
        <f t="shared" si="8"/>
        <v>SECRETARIA_DE_LA_CONSEJERIA_JURIDICADIRECCION DE REGISTRO CIVIL3</v>
      </c>
      <c r="C31" s="155" t="s">
        <v>532</v>
      </c>
      <c r="D31" s="156" t="s">
        <v>58</v>
      </c>
      <c r="E31" s="4">
        <f t="array" ref="E31">COUNTIF($D$4:D31,D31:D31)</f>
        <v>3</v>
      </c>
      <c r="F31" s="231" t="s">
        <v>591</v>
      </c>
      <c r="G31" s="183" t="s">
        <v>1234</v>
      </c>
      <c r="H31" s="184" t="s">
        <v>1231</v>
      </c>
      <c r="I31" s="184">
        <v>0</v>
      </c>
      <c r="J31" s="185">
        <v>300</v>
      </c>
      <c r="K31" s="365" t="s">
        <v>820</v>
      </c>
      <c r="L31" s="365">
        <v>3338371378</v>
      </c>
      <c r="M31" s="365" t="s">
        <v>821</v>
      </c>
      <c r="N31" s="5"/>
      <c r="O31" s="226" t="s">
        <v>1649</v>
      </c>
      <c r="P31" s="226">
        <v>0</v>
      </c>
      <c r="Q31" s="226"/>
      <c r="R31" s="226"/>
      <c r="S31" s="225"/>
      <c r="T31" s="227" cm="1">
        <f t="array" ref="T31">SUM(P31:S31/J31)</f>
        <v>0</v>
      </c>
      <c r="U31" s="225" t="s">
        <v>1667</v>
      </c>
      <c r="V31" s="225"/>
      <c r="W31" s="225"/>
      <c r="X31" s="225"/>
    </row>
    <row r="32" spans="1:24" ht="49.9" customHeight="1" thickBot="1" x14ac:dyDescent="0.35">
      <c r="A32" t="str">
        <f t="shared" si="1"/>
        <v>SECRETARIA_DE_LA_CONSEJERIA_JURIDICAOFICINA DEL REGISTRO CIVIL NO. 11Campaña de Integración Familiar 2025</v>
      </c>
      <c r="B32" t="str">
        <f t="shared" si="8"/>
        <v>SECRETARIA_DE_LA_CONSEJERIA_JURIDICAOFICINA DEL REGISTRO CIVIL NO. 11</v>
      </c>
      <c r="C32" s="155" t="s">
        <v>532</v>
      </c>
      <c r="D32" s="153" t="s">
        <v>60</v>
      </c>
      <c r="E32" s="4">
        <f t="array" ref="E32">COUNTIF($D$4:D32,D32:D32)</f>
        <v>1</v>
      </c>
      <c r="F32" s="232" t="s">
        <v>61</v>
      </c>
      <c r="G32" s="183" t="s">
        <v>731</v>
      </c>
      <c r="H32" s="184" t="s">
        <v>730</v>
      </c>
      <c r="I32" s="184">
        <v>785</v>
      </c>
      <c r="J32" s="185">
        <v>900</v>
      </c>
      <c r="K32" s="339" t="s">
        <v>1040</v>
      </c>
      <c r="L32" s="339" t="s">
        <v>822</v>
      </c>
      <c r="M32" s="339" t="s">
        <v>821</v>
      </c>
      <c r="N32" s="5"/>
      <c r="O32" s="226" t="s">
        <v>1649</v>
      </c>
      <c r="P32" s="226">
        <v>0</v>
      </c>
      <c r="Q32" s="226"/>
      <c r="R32" s="226"/>
      <c r="S32" s="225"/>
      <c r="T32" s="227" cm="1">
        <f t="array" ref="T32">SUM(P32:S32/J32)</f>
        <v>0</v>
      </c>
      <c r="U32" s="225" t="s">
        <v>1668</v>
      </c>
      <c r="V32" s="225"/>
      <c r="W32" s="225"/>
      <c r="X32" s="225"/>
    </row>
    <row r="33" spans="1:24" ht="49.9" customHeight="1" thickBot="1" x14ac:dyDescent="0.35">
      <c r="A33" t="str">
        <f t="shared" si="1"/>
        <v>SECRETARIA_DE_LA_CONSEJERIA_JURIDICAOFICINA DEL REGISTRO CIVIL NO. 12Campaña de Integración Familiar 2025</v>
      </c>
      <c r="B33" t="str">
        <f t="shared" si="8"/>
        <v>SECRETARIA_DE_LA_CONSEJERIA_JURIDICAOFICINA DEL REGISTRO CIVIL NO. 12</v>
      </c>
      <c r="C33" s="155" t="s">
        <v>532</v>
      </c>
      <c r="D33" s="153" t="s">
        <v>60</v>
      </c>
      <c r="E33" s="4">
        <f t="array" ref="E33">COUNTIF($D$4:D33,D33:D33)</f>
        <v>2</v>
      </c>
      <c r="F33" s="232" t="s">
        <v>61</v>
      </c>
      <c r="G33" s="183" t="s">
        <v>1235</v>
      </c>
      <c r="H33" s="184" t="s">
        <v>1236</v>
      </c>
      <c r="I33" s="184">
        <v>222</v>
      </c>
      <c r="J33" s="185">
        <v>200</v>
      </c>
      <c r="K33" s="357" t="s">
        <v>1040</v>
      </c>
      <c r="L33" s="357" t="s">
        <v>822</v>
      </c>
      <c r="M33" s="357" t="s">
        <v>821</v>
      </c>
      <c r="N33" s="5"/>
      <c r="O33" s="226" t="s">
        <v>1649</v>
      </c>
      <c r="P33" s="226">
        <v>0</v>
      </c>
      <c r="Q33" s="226"/>
      <c r="R33" s="226"/>
      <c r="S33" s="225"/>
      <c r="T33" s="227" cm="1">
        <f t="array" ref="T33">SUM(P33:S33/J33)</f>
        <v>0</v>
      </c>
      <c r="U33" s="225" t="s">
        <v>1668</v>
      </c>
      <c r="V33" s="225"/>
      <c r="W33" s="225"/>
      <c r="X33" s="225"/>
    </row>
    <row r="34" spans="1:24" ht="49.9" customHeight="1" thickBot="1" x14ac:dyDescent="0.35">
      <c r="A34" t="str">
        <f t="shared" si="1"/>
        <v>SECRETARIA_DE_LA_CONSEJERIA_JURIDICAOFICINA DEL REGISTRO CIVIL NO. 13Campaña de Integración Familiar 2025</v>
      </c>
      <c r="B34" t="str">
        <f t="shared" si="8"/>
        <v>SECRETARIA_DE_LA_CONSEJERIA_JURIDICAOFICINA DEL REGISTRO CIVIL NO. 13</v>
      </c>
      <c r="C34" s="155" t="s">
        <v>532</v>
      </c>
      <c r="D34" s="153" t="s">
        <v>60</v>
      </c>
      <c r="E34" s="4">
        <f t="array" ref="E34">COUNTIF($D$4:D34,D34:D34)</f>
        <v>3</v>
      </c>
      <c r="F34" s="232" t="s">
        <v>61</v>
      </c>
      <c r="G34" s="183" t="s">
        <v>1237</v>
      </c>
      <c r="H34" s="184" t="s">
        <v>730</v>
      </c>
      <c r="I34" s="184">
        <v>65</v>
      </c>
      <c r="J34" s="185">
        <v>70</v>
      </c>
      <c r="K34" s="340" t="s">
        <v>1040</v>
      </c>
      <c r="L34" s="340" t="s">
        <v>822</v>
      </c>
      <c r="M34" s="340" t="s">
        <v>821</v>
      </c>
      <c r="N34" s="5"/>
      <c r="O34" s="226" t="s">
        <v>1649</v>
      </c>
      <c r="P34" s="226">
        <v>0</v>
      </c>
      <c r="Q34" s="226"/>
      <c r="R34" s="226"/>
      <c r="S34" s="225"/>
      <c r="T34" s="227" cm="1">
        <f t="array" ref="T34">SUM(P34:S34/J34)</f>
        <v>0</v>
      </c>
      <c r="U34" s="225" t="s">
        <v>1668</v>
      </c>
      <c r="V34" s="225"/>
      <c r="W34" s="225"/>
      <c r="X34" s="225"/>
    </row>
    <row r="35" spans="1:24" ht="49.9" customHeight="1" thickBot="1" x14ac:dyDescent="0.35">
      <c r="A35" t="str">
        <f t="shared" si="1"/>
        <v>SECRETARIA_DE_LA_CONSEJERIA_JURIDICADIRECCION DE MEDIACION Y JUZGADOS CIVICOS MUNICIPALES1Calificación de Actas de Infracción</v>
      </c>
      <c r="B35" t="str">
        <f t="shared" si="8"/>
        <v>SECRETARIA_DE_LA_CONSEJERIA_JURIDICADIRECCION DE MEDIACION Y JUZGADOS CIVICOS MUNICIPALES1</v>
      </c>
      <c r="C35" s="155" t="s">
        <v>532</v>
      </c>
      <c r="D35" s="153" t="s">
        <v>62</v>
      </c>
      <c r="E35" s="4">
        <f t="array" ref="E35">COUNTIF($D$4:D35,D35:D35)</f>
        <v>1</v>
      </c>
      <c r="F35" s="173" t="s">
        <v>592</v>
      </c>
      <c r="G35" s="183" t="s">
        <v>1238</v>
      </c>
      <c r="H35" s="184" t="s">
        <v>1239</v>
      </c>
      <c r="I35" s="184">
        <v>0</v>
      </c>
      <c r="J35" s="186">
        <v>4000</v>
      </c>
      <c r="K35" s="206" t="s">
        <v>1041</v>
      </c>
      <c r="L35" s="184" t="s">
        <v>823</v>
      </c>
      <c r="M35" s="186" t="s">
        <v>824</v>
      </c>
      <c r="N35" s="5"/>
      <c r="O35" s="226" t="s">
        <v>1185</v>
      </c>
      <c r="P35" s="226">
        <v>1331</v>
      </c>
      <c r="Q35" s="226"/>
      <c r="R35" s="226"/>
      <c r="S35" s="225"/>
      <c r="T35" s="227" cm="1">
        <f t="array" ref="T35">SUM(P35:S35/J35)</f>
        <v>0.33274999999999999</v>
      </c>
      <c r="U35" s="225" t="s">
        <v>1669</v>
      </c>
      <c r="V35" s="225"/>
      <c r="W35" s="225"/>
      <c r="X35" s="225"/>
    </row>
    <row r="36" spans="1:24" ht="49.9" customHeight="1" thickBot="1" x14ac:dyDescent="0.35">
      <c r="A36" t="str">
        <f t="shared" si="1"/>
        <v>SECRETARIA_DE_LA_CONSEJERIA_JURIDICADIRECCION DE MEDIACION Y JUZGADOS CIVICOS MUNICIPALES2Difusión de la Cultura de Paz en conflictos comunitarios</v>
      </c>
      <c r="B36" t="str">
        <f t="shared" si="8"/>
        <v>SECRETARIA_DE_LA_CONSEJERIA_JURIDICADIRECCION DE MEDIACION Y JUZGADOS CIVICOS MUNICIPALES2</v>
      </c>
      <c r="C36" s="155" t="s">
        <v>532</v>
      </c>
      <c r="D36" s="153" t="s">
        <v>62</v>
      </c>
      <c r="E36" s="4">
        <f t="array" ref="E36">COUNTIF($D$4:D36,D36:D36)</f>
        <v>2</v>
      </c>
      <c r="F36" s="173" t="s">
        <v>593</v>
      </c>
      <c r="G36" s="183" t="s">
        <v>1240</v>
      </c>
      <c r="H36" s="184" t="s">
        <v>1241</v>
      </c>
      <c r="I36" s="184">
        <v>0</v>
      </c>
      <c r="J36" s="185">
        <v>20</v>
      </c>
      <c r="K36" s="206" t="s">
        <v>825</v>
      </c>
      <c r="L36" s="184">
        <v>3310576279</v>
      </c>
      <c r="M36" s="186" t="s">
        <v>826</v>
      </c>
      <c r="N36" s="5"/>
      <c r="O36" s="226" t="s">
        <v>1649</v>
      </c>
      <c r="P36" s="226">
        <v>0</v>
      </c>
      <c r="Q36" s="226"/>
      <c r="R36" s="226"/>
      <c r="S36" s="225"/>
      <c r="T36" s="227" cm="1">
        <f t="array" ref="T36">SUM(P36:S36/J36)</f>
        <v>0</v>
      </c>
      <c r="U36" s="225" t="s">
        <v>1670</v>
      </c>
      <c r="V36" s="225"/>
      <c r="W36" s="225"/>
      <c r="X36" s="225"/>
    </row>
    <row r="37" spans="1:24" ht="49.9" customHeight="1" thickBot="1" x14ac:dyDescent="0.35">
      <c r="A37" t="str">
        <f t="shared" si="1"/>
        <v>SECRETARIA_DE_LA_CONSEJERIA_JURIDICADIRECCION DE MEDIACION Y JUZGADOS CIVICOS MUNICIPALES3Orientación y Asesoría Jurídica</v>
      </c>
      <c r="B37" t="str">
        <f t="shared" si="8"/>
        <v>SECRETARIA_DE_LA_CONSEJERIA_JURIDICADIRECCION DE MEDIACION Y JUZGADOS CIVICOS MUNICIPALES3</v>
      </c>
      <c r="C37" s="155" t="s">
        <v>532</v>
      </c>
      <c r="D37" s="153" t="s">
        <v>62</v>
      </c>
      <c r="E37" s="4">
        <f t="array" ref="E37">COUNTIF($D$4:D37,D37:D37)</f>
        <v>3</v>
      </c>
      <c r="F37" s="173" t="s">
        <v>594</v>
      </c>
      <c r="G37" s="183" t="s">
        <v>1242</v>
      </c>
      <c r="H37" s="184" t="s">
        <v>1243</v>
      </c>
      <c r="I37" s="184">
        <v>1000</v>
      </c>
      <c r="J37" s="185">
        <v>1000</v>
      </c>
      <c r="K37" s="206" t="s">
        <v>827</v>
      </c>
      <c r="L37" s="184">
        <v>3338423000</v>
      </c>
      <c r="M37" s="186" t="s">
        <v>828</v>
      </c>
      <c r="N37" s="5"/>
      <c r="O37" s="226" t="s">
        <v>1647</v>
      </c>
      <c r="P37" s="226">
        <v>225</v>
      </c>
      <c r="Q37" s="226"/>
      <c r="R37" s="226"/>
      <c r="S37" s="225"/>
      <c r="T37" s="227" cm="1">
        <f t="array" ref="T37">SUM(P37:S37/J37)</f>
        <v>0.22500000000000001</v>
      </c>
      <c r="U37" s="225" t="s">
        <v>1671</v>
      </c>
      <c r="V37" s="225"/>
      <c r="W37" s="225"/>
      <c r="X37" s="225"/>
    </row>
    <row r="38" spans="1:24" ht="49.9" customHeight="1" thickBot="1" x14ac:dyDescent="0.35">
      <c r="A38" t="str">
        <f t="shared" si="1"/>
        <v>SECRETARIA_DE_LA_CONSEJERIA_JURIDICADIRECCION DE MEDIACION Y JUZGADOS CIVICOS MUNICIPALES4La Mediación Con Rumbo A Tu Colonia</v>
      </c>
      <c r="B38" t="str">
        <f t="shared" si="8"/>
        <v>SECRETARIA_DE_LA_CONSEJERIA_JURIDICADIRECCION DE MEDIACION Y JUZGADOS CIVICOS MUNICIPALES4</v>
      </c>
      <c r="C38" s="155" t="s">
        <v>532</v>
      </c>
      <c r="D38" s="153" t="s">
        <v>62</v>
      </c>
      <c r="E38" s="4">
        <f t="array" ref="E38">COUNTIF($D$4:D38,D38:D38)</f>
        <v>4</v>
      </c>
      <c r="F38" s="174" t="s">
        <v>70</v>
      </c>
      <c r="G38" s="183" t="s">
        <v>1244</v>
      </c>
      <c r="H38" s="184" t="s">
        <v>1245</v>
      </c>
      <c r="I38" s="184">
        <v>0</v>
      </c>
      <c r="J38" s="185">
        <v>12</v>
      </c>
      <c r="K38" s="206" t="s">
        <v>827</v>
      </c>
      <c r="L38" s="184">
        <v>3338423000</v>
      </c>
      <c r="M38" s="186" t="s">
        <v>828</v>
      </c>
      <c r="N38" s="5"/>
      <c r="O38" s="226" t="s">
        <v>1647</v>
      </c>
      <c r="P38" s="226">
        <v>0</v>
      </c>
      <c r="Q38" s="226"/>
      <c r="R38" s="226"/>
      <c r="S38" s="225"/>
      <c r="T38" s="227" cm="1">
        <f t="array" ref="T38">SUM(P38:S38/J38)</f>
        <v>0</v>
      </c>
      <c r="U38" s="225" t="s">
        <v>1672</v>
      </c>
      <c r="V38" s="225"/>
      <c r="W38" s="225"/>
      <c r="X38" s="225"/>
    </row>
    <row r="39" spans="1:24" ht="49.9" customHeight="1" thickBot="1" x14ac:dyDescent="0.35">
      <c r="A39" t="str">
        <f t="shared" si="1"/>
        <v>SECRETARIA_DE_LA_CONSEJERIA_JURIDICADIRECCION DE MEDIACION Y JUZGADOS CIVICOS MUNICIPALES5Atención y desahogo de los MASC</v>
      </c>
      <c r="B39" t="str">
        <f t="shared" si="8"/>
        <v>SECRETARIA_DE_LA_CONSEJERIA_JURIDICADIRECCION DE MEDIACION Y JUZGADOS CIVICOS MUNICIPALES5</v>
      </c>
      <c r="C39" s="155" t="s">
        <v>532</v>
      </c>
      <c r="D39" s="153" t="s">
        <v>62</v>
      </c>
      <c r="E39" s="4">
        <f t="array" ref="E39">COUNTIF($D$4:D39,D39:D39)</f>
        <v>5</v>
      </c>
      <c r="F39" s="233" t="s">
        <v>595</v>
      </c>
      <c r="G39" s="183" t="s">
        <v>1246</v>
      </c>
      <c r="H39" s="184" t="s">
        <v>1247</v>
      </c>
      <c r="I39" s="184">
        <v>700</v>
      </c>
      <c r="J39" s="185">
        <v>700</v>
      </c>
      <c r="K39" s="358" t="s">
        <v>827</v>
      </c>
      <c r="L39" s="358">
        <v>3338423000</v>
      </c>
      <c r="M39" s="358" t="s">
        <v>828</v>
      </c>
      <c r="N39" s="5"/>
      <c r="O39" s="226" t="s">
        <v>1185</v>
      </c>
      <c r="P39" s="226">
        <v>157</v>
      </c>
      <c r="Q39" s="226"/>
      <c r="R39" s="226"/>
      <c r="S39" s="225"/>
      <c r="T39" s="227" cm="1">
        <f t="array" ref="T39">SUM(P39:S39/J39)</f>
        <v>0.22428571428571428</v>
      </c>
      <c r="U39" s="225" t="s">
        <v>1673</v>
      </c>
      <c r="V39" s="225"/>
      <c r="W39" s="225"/>
      <c r="X39" s="225"/>
    </row>
    <row r="40" spans="1:24" ht="49.9" customHeight="1" thickBot="1" x14ac:dyDescent="0.35">
      <c r="A40" t="str">
        <f t="shared" si="1"/>
        <v>SECRETARIA_DE_LA_CONSEJERIA_JURIDICADIRECCION DE MEDIACION Y JUZGADOS CIVICOS MUNICIPALES6Atención y desahogo de los MASC</v>
      </c>
      <c r="B40" t="str">
        <f t="shared" si="8"/>
        <v>SECRETARIA_DE_LA_CONSEJERIA_JURIDICADIRECCION DE MEDIACION Y JUZGADOS CIVICOS MUNICIPALES6</v>
      </c>
      <c r="C40" s="155" t="s">
        <v>532</v>
      </c>
      <c r="D40" s="153" t="s">
        <v>62</v>
      </c>
      <c r="E40" s="4">
        <f t="array" ref="E40">COUNTIF($D$4:D40,D40:D40)</f>
        <v>6</v>
      </c>
      <c r="F40" s="233" t="s">
        <v>595</v>
      </c>
      <c r="G40" s="183" t="s">
        <v>1248</v>
      </c>
      <c r="H40" s="184" t="s">
        <v>1249</v>
      </c>
      <c r="I40" s="184">
        <v>350</v>
      </c>
      <c r="J40" s="185">
        <v>350</v>
      </c>
      <c r="K40" s="348" t="s">
        <v>827</v>
      </c>
      <c r="L40" s="348">
        <v>3338423000</v>
      </c>
      <c r="M40" s="348" t="s">
        <v>828</v>
      </c>
      <c r="N40" s="5"/>
      <c r="O40" s="226" t="s">
        <v>1185</v>
      </c>
      <c r="P40" s="226">
        <v>71</v>
      </c>
      <c r="Q40" s="226"/>
      <c r="R40" s="226"/>
      <c r="S40" s="225"/>
      <c r="T40" s="227" cm="1">
        <f t="array" ref="T40">SUM(P40:S40/J40)</f>
        <v>0.20285714285714285</v>
      </c>
      <c r="U40" s="225" t="s">
        <v>1674</v>
      </c>
      <c r="V40" s="225"/>
      <c r="W40" s="225"/>
      <c r="X40" s="225"/>
    </row>
    <row r="41" spans="1:24" ht="49.9" customHeight="1" thickBot="1" x14ac:dyDescent="0.35">
      <c r="A41" t="str">
        <f t="shared" si="1"/>
        <v>SECRETARIA_DE_LA_CONSEJERIA_JURIDICADIRECCION DE MEDIACION Y JUZGADOS CIVICOS MUNICIPALES7Servicio de trabajo social y psicología a Juzgados Cívicos Municipales</v>
      </c>
      <c r="B41" t="str">
        <f t="shared" si="8"/>
        <v>SECRETARIA_DE_LA_CONSEJERIA_JURIDICADIRECCION DE MEDIACION Y JUZGADOS CIVICOS MUNICIPALES7</v>
      </c>
      <c r="C41" s="155" t="s">
        <v>532</v>
      </c>
      <c r="D41" s="153" t="s">
        <v>62</v>
      </c>
      <c r="E41" s="4">
        <f t="array" ref="E41">COUNTIF($D$4:D41,D41:D41)</f>
        <v>7</v>
      </c>
      <c r="F41" s="173" t="s">
        <v>596</v>
      </c>
      <c r="G41" s="183" t="s">
        <v>1250</v>
      </c>
      <c r="H41" s="184" t="s">
        <v>1251</v>
      </c>
      <c r="I41" s="184">
        <v>0</v>
      </c>
      <c r="J41" s="185">
        <v>3</v>
      </c>
      <c r="K41" s="209" t="s">
        <v>829</v>
      </c>
      <c r="L41" s="184"/>
      <c r="M41" s="186" t="s">
        <v>826</v>
      </c>
      <c r="N41" s="5"/>
      <c r="O41" s="226" t="s">
        <v>1647</v>
      </c>
      <c r="P41" s="226">
        <v>0</v>
      </c>
      <c r="Q41" s="226"/>
      <c r="R41" s="226"/>
      <c r="S41" s="225"/>
      <c r="T41" s="227" cm="1">
        <f t="array" ref="T41">SUM(P41:S41/J41)</f>
        <v>0</v>
      </c>
      <c r="U41" s="225" t="s">
        <v>1675</v>
      </c>
      <c r="V41" s="225"/>
      <c r="W41" s="225"/>
      <c r="X41" s="225"/>
    </row>
    <row r="42" spans="1:24" ht="49.9" customHeight="1" thickBot="1" x14ac:dyDescent="0.35">
      <c r="A42" t="str">
        <f t="shared" si="1"/>
        <v>SECRETARIA_DE_LA_CONSEJERIA_JURIDICADIRECCION DE APOYO A CABILDO1Sitio Web de Actas y Acuerdos</v>
      </c>
      <c r="B42" t="str">
        <f t="shared" si="8"/>
        <v>SECRETARIA_DE_LA_CONSEJERIA_JURIDICADIRECCION DE APOYO A CABILDO1</v>
      </c>
      <c r="C42" s="155" t="s">
        <v>532</v>
      </c>
      <c r="D42" s="153" t="s">
        <v>73</v>
      </c>
      <c r="E42" s="4">
        <f t="array" ref="E42">COUNTIF($D$4:D42,D42:D42)</f>
        <v>1</v>
      </c>
      <c r="F42" s="173" t="s">
        <v>515</v>
      </c>
      <c r="G42" s="183" t="s">
        <v>1252</v>
      </c>
      <c r="H42" s="184" t="s">
        <v>1120</v>
      </c>
      <c r="I42" s="184">
        <v>4</v>
      </c>
      <c r="J42" s="185">
        <v>5</v>
      </c>
      <c r="K42" s="206" t="s">
        <v>830</v>
      </c>
      <c r="L42" s="184">
        <v>3310576035</v>
      </c>
      <c r="M42" s="186" t="s">
        <v>831</v>
      </c>
      <c r="N42" s="5"/>
      <c r="O42" s="226" t="s">
        <v>1651</v>
      </c>
      <c r="P42" s="226">
        <v>1</v>
      </c>
      <c r="Q42" s="226"/>
      <c r="R42" s="226"/>
      <c r="S42" s="225"/>
      <c r="T42" s="227" cm="1">
        <f t="array" ref="T42">SUM(P42:S42/J42)</f>
        <v>0.2</v>
      </c>
      <c r="U42" s="225" t="s">
        <v>1676</v>
      </c>
      <c r="V42" s="225"/>
      <c r="W42" s="225"/>
      <c r="X42" s="225"/>
    </row>
    <row r="43" spans="1:24" ht="49.9" customHeight="1" thickBot="1" x14ac:dyDescent="0.35">
      <c r="A43" t="str">
        <f t="shared" si="1"/>
        <v>SECRETARIA_DE_LA_CONSEJERIA_JURIDICADIRECCION DE APOYO A CABILDO2Participación En Sesiones Del Ayuntamiento</v>
      </c>
      <c r="B43" t="str">
        <f t="shared" si="8"/>
        <v>SECRETARIA_DE_LA_CONSEJERIA_JURIDICADIRECCION DE APOYO A CABILDO2</v>
      </c>
      <c r="C43" s="155" t="s">
        <v>532</v>
      </c>
      <c r="D43" s="153" t="s">
        <v>73</v>
      </c>
      <c r="E43" s="4">
        <f t="array" ref="E43">COUNTIF($D$4:D43,D43:D43)</f>
        <v>2</v>
      </c>
      <c r="F43" s="174" t="s">
        <v>74</v>
      </c>
      <c r="G43" s="183" t="s">
        <v>733</v>
      </c>
      <c r="H43" s="184" t="s">
        <v>392</v>
      </c>
      <c r="I43" s="184">
        <v>0</v>
      </c>
      <c r="J43" s="185">
        <v>12</v>
      </c>
      <c r="K43" s="206" t="s">
        <v>830</v>
      </c>
      <c r="L43" s="184">
        <v>3310576035</v>
      </c>
      <c r="M43" s="186" t="s">
        <v>831</v>
      </c>
      <c r="N43" s="5"/>
      <c r="O43" s="226" t="s">
        <v>1652</v>
      </c>
      <c r="P43" s="226">
        <v>8</v>
      </c>
      <c r="Q43" s="226"/>
      <c r="R43" s="226"/>
      <c r="S43" s="225"/>
      <c r="T43" s="227" cm="1">
        <f t="array" ref="T43">SUM(P43:S43/J43)</f>
        <v>0.66666666666666663</v>
      </c>
      <c r="U43" s="225" t="s">
        <v>1677</v>
      </c>
      <c r="V43" s="225"/>
      <c r="W43" s="225"/>
      <c r="X43" s="225"/>
    </row>
    <row r="44" spans="1:24" ht="49.9" customHeight="1" thickBot="1" x14ac:dyDescent="0.35">
      <c r="A44" t="str">
        <f t="shared" si="1"/>
        <v>SECRETARIA_DE_LA_CONSEJERIA_JURIDICADIRECCION DE APOYO A CABILDO3Integración, Dictaminación de Iniciativas</v>
      </c>
      <c r="B44" t="str">
        <f t="shared" si="8"/>
        <v>SECRETARIA_DE_LA_CONSEJERIA_JURIDICADIRECCION DE APOYO A CABILDO3</v>
      </c>
      <c r="C44" s="155" t="s">
        <v>532</v>
      </c>
      <c r="D44" s="153" t="s">
        <v>73</v>
      </c>
      <c r="E44" s="4">
        <f t="array" ref="E44">COUNTIF($D$4:D44,D44:D44)</f>
        <v>3</v>
      </c>
      <c r="F44" s="173" t="s">
        <v>597</v>
      </c>
      <c r="G44" s="183" t="s">
        <v>1253</v>
      </c>
      <c r="H44" s="184" t="s">
        <v>734</v>
      </c>
      <c r="I44" s="184">
        <v>0</v>
      </c>
      <c r="J44" s="185">
        <v>40</v>
      </c>
      <c r="K44" s="206" t="s">
        <v>830</v>
      </c>
      <c r="L44" s="184">
        <v>3310576035</v>
      </c>
      <c r="M44" s="186" t="s">
        <v>831</v>
      </c>
      <c r="N44" s="5"/>
      <c r="O44" s="226" t="s">
        <v>1187</v>
      </c>
      <c r="P44" s="226">
        <v>28</v>
      </c>
      <c r="Q44" s="226"/>
      <c r="R44" s="226"/>
      <c r="S44" s="225"/>
      <c r="T44" s="227" cm="1">
        <f t="array" ref="T44">SUM(P44:S44/J44)</f>
        <v>0.7</v>
      </c>
      <c r="U44" s="225" t="s">
        <v>1678</v>
      </c>
      <c r="V44" s="225"/>
      <c r="W44" s="225"/>
      <c r="X44" s="225"/>
    </row>
    <row r="45" spans="1:24" ht="49.9" customHeight="1" thickBot="1" x14ac:dyDescent="0.35">
      <c r="A45" t="str">
        <f t="shared" si="1"/>
        <v>SECRETARIA_DE_LA_CONSEJERIA_JURIDICADIRECCION DE APOYO A CABILDO4Consolidar El Sistema De Información De Acuerdos Del Pleno</v>
      </c>
      <c r="B45" t="str">
        <f t="shared" si="8"/>
        <v>SECRETARIA_DE_LA_CONSEJERIA_JURIDICADIRECCION DE APOYO A CABILDO4</v>
      </c>
      <c r="C45" s="155" t="s">
        <v>532</v>
      </c>
      <c r="D45" s="153" t="s">
        <v>73</v>
      </c>
      <c r="E45" s="4">
        <f t="array" ref="E45">COUNTIF($D$4:D45,D45:D45)</f>
        <v>4</v>
      </c>
      <c r="F45" s="174" t="s">
        <v>77</v>
      </c>
      <c r="G45" s="183" t="s">
        <v>735</v>
      </c>
      <c r="H45" s="184" t="s">
        <v>736</v>
      </c>
      <c r="I45" s="184">
        <v>0</v>
      </c>
      <c r="J45" s="185">
        <v>40</v>
      </c>
      <c r="K45" s="206" t="s">
        <v>830</v>
      </c>
      <c r="L45" s="184">
        <v>3310576035</v>
      </c>
      <c r="M45" s="186" t="s">
        <v>831</v>
      </c>
      <c r="N45" s="5"/>
      <c r="O45" s="226" t="s">
        <v>1653</v>
      </c>
      <c r="P45" s="226">
        <v>10</v>
      </c>
      <c r="Q45" s="226"/>
      <c r="R45" s="226"/>
      <c r="S45" s="225"/>
      <c r="T45" s="227" cm="1">
        <f t="array" ref="T45">SUM(P45:S45/J45)</f>
        <v>0.25</v>
      </c>
      <c r="U45" s="225" t="s">
        <v>1679</v>
      </c>
      <c r="V45" s="225"/>
      <c r="W45" s="225"/>
      <c r="X45" s="225"/>
    </row>
    <row r="46" spans="1:24" ht="49.9" customHeight="1" thickBot="1" x14ac:dyDescent="0.35">
      <c r="A46" t="str">
        <f t="shared" si="1"/>
        <v>SECRETARIA_DE_LA_CONSEJERIA_JURIDICADIRECCION DE APOYO A CABILDO5Apoyo Asuntos derivados por Secretaría</v>
      </c>
      <c r="B46" t="str">
        <f t="shared" si="8"/>
        <v>SECRETARIA_DE_LA_CONSEJERIA_JURIDICADIRECCION DE APOYO A CABILDO5</v>
      </c>
      <c r="C46" s="155" t="s">
        <v>532</v>
      </c>
      <c r="D46" s="153" t="s">
        <v>73</v>
      </c>
      <c r="E46" s="4">
        <f t="array" ref="E46">COUNTIF($D$4:D46,D46:D46)</f>
        <v>5</v>
      </c>
      <c r="F46" s="173" t="s">
        <v>514</v>
      </c>
      <c r="G46" s="183" t="s">
        <v>1254</v>
      </c>
      <c r="H46" s="184" t="s">
        <v>1255</v>
      </c>
      <c r="I46" s="184">
        <v>0</v>
      </c>
      <c r="J46" s="185">
        <v>40</v>
      </c>
      <c r="K46" s="206" t="s">
        <v>830</v>
      </c>
      <c r="L46" s="184">
        <v>3310576035</v>
      </c>
      <c r="M46" s="186" t="s">
        <v>831</v>
      </c>
      <c r="N46" s="5"/>
      <c r="O46" s="226" t="s">
        <v>1185</v>
      </c>
      <c r="P46" s="226">
        <v>10</v>
      </c>
      <c r="Q46" s="226"/>
      <c r="R46" s="226"/>
      <c r="S46" s="225"/>
      <c r="T46" s="227" cm="1">
        <f t="array" ref="T46">SUM(P46:S46/J46)</f>
        <v>0.25</v>
      </c>
      <c r="U46" s="225" t="s">
        <v>1680</v>
      </c>
      <c r="V46" s="225"/>
      <c r="W46" s="225"/>
      <c r="X46" s="225"/>
    </row>
    <row r="47" spans="1:24" ht="49.9" customHeight="1" thickBot="1" x14ac:dyDescent="0.35">
      <c r="A47" t="str">
        <f t="shared" si="1"/>
        <v>SECRETARIA_DE_LA_CONSEJERIA_JURIDICADIRECCION DE DERECHOS HUMANOS1Atención a los grupos vulnerables.</v>
      </c>
      <c r="B47" t="str">
        <f t="shared" si="8"/>
        <v>SECRETARIA_DE_LA_CONSEJERIA_JURIDICADIRECCION DE DERECHOS HUMANOS1</v>
      </c>
      <c r="C47" s="155" t="s">
        <v>532</v>
      </c>
      <c r="D47" s="153" t="s">
        <v>79</v>
      </c>
      <c r="E47" s="4">
        <f t="array" ref="E47">COUNTIF($D$4:D47,D47:D47)</f>
        <v>1</v>
      </c>
      <c r="F47" s="175" t="s">
        <v>598</v>
      </c>
      <c r="G47" s="183" t="s">
        <v>1256</v>
      </c>
      <c r="H47" s="184" t="s">
        <v>737</v>
      </c>
      <c r="I47" s="184">
        <v>40</v>
      </c>
      <c r="J47" s="185">
        <v>60</v>
      </c>
      <c r="K47" s="175" t="s">
        <v>832</v>
      </c>
      <c r="L47" s="175"/>
      <c r="M47" s="175" t="s">
        <v>833</v>
      </c>
      <c r="N47" s="5"/>
      <c r="O47" s="226"/>
      <c r="P47" s="226"/>
      <c r="Q47" s="226"/>
      <c r="R47" s="226"/>
      <c r="S47" s="225"/>
      <c r="T47" s="227" cm="1">
        <f t="array" ref="T47">SUM(P47:S47/J47)</f>
        <v>0</v>
      </c>
      <c r="U47" s="225"/>
      <c r="V47" s="225"/>
      <c r="W47" s="225"/>
      <c r="X47" s="225"/>
    </row>
    <row r="48" spans="1:24" ht="49.9" customHeight="1" thickBot="1" x14ac:dyDescent="0.35">
      <c r="A48" t="str">
        <f t="shared" si="1"/>
        <v>SECRETARIA_DE_LA_CONSEJERIA_JURIDICASUBDIRECCIÓN DE APOYO A COMISIONES1Adecuación de Sala de Juntas (Pleno)</v>
      </c>
      <c r="B48" t="str">
        <f t="shared" si="8"/>
        <v>SECRETARIA_DE_LA_CONSEJERIA_JURIDICASUBDIRECCIÓN DE APOYO A COMISIONES1</v>
      </c>
      <c r="C48" s="155" t="s">
        <v>532</v>
      </c>
      <c r="D48" s="153" t="s">
        <v>1198</v>
      </c>
      <c r="E48" s="4">
        <f t="array" ref="E48">COUNTIF($D$4:D48,D48:D48)</f>
        <v>1</v>
      </c>
      <c r="F48" s="235" t="s">
        <v>1133</v>
      </c>
      <c r="G48" s="183" t="s">
        <v>1134</v>
      </c>
      <c r="H48" s="184" t="s">
        <v>1135</v>
      </c>
      <c r="I48" s="184">
        <v>0</v>
      </c>
      <c r="J48" s="185">
        <v>2</v>
      </c>
      <c r="K48" s="355" t="s">
        <v>830</v>
      </c>
      <c r="L48" s="355">
        <v>3310576035</v>
      </c>
      <c r="M48" s="355" t="s">
        <v>1138</v>
      </c>
      <c r="N48" s="5"/>
      <c r="O48" s="226"/>
      <c r="P48" s="226"/>
      <c r="Q48" s="226"/>
      <c r="R48" s="226"/>
      <c r="S48" s="225"/>
      <c r="T48" s="227" cm="1">
        <f t="array" ref="T48">SUM(P48:S48/J48)</f>
        <v>0</v>
      </c>
      <c r="U48" s="225"/>
      <c r="V48" s="225"/>
      <c r="W48" s="225"/>
      <c r="X48" s="225"/>
    </row>
    <row r="49" spans="1:24" ht="49.9" customHeight="1" thickBot="1" x14ac:dyDescent="0.35">
      <c r="A49" t="str">
        <f t="shared" si="1"/>
        <v>SECRETARIA_DE_LA_CONSEJERIA_JURIDICASUBDIRECCIÓN DE APOYO A COMISIONES2Adecuación de Sala de Juntas (Pleno)</v>
      </c>
      <c r="B49" t="str">
        <f t="shared" si="8"/>
        <v>SECRETARIA_DE_LA_CONSEJERIA_JURIDICASUBDIRECCIÓN DE APOYO A COMISIONES2</v>
      </c>
      <c r="C49" s="155" t="s">
        <v>532</v>
      </c>
      <c r="D49" s="153" t="s">
        <v>1198</v>
      </c>
      <c r="E49" s="4">
        <f t="array" ref="E49">COUNTIF($D$4:D49,D49:D49)</f>
        <v>2</v>
      </c>
      <c r="F49" s="235" t="s">
        <v>1133</v>
      </c>
      <c r="G49" s="183" t="s">
        <v>1136</v>
      </c>
      <c r="H49" s="184" t="s">
        <v>1137</v>
      </c>
      <c r="I49" s="184">
        <v>0</v>
      </c>
      <c r="J49" s="185">
        <v>400</v>
      </c>
      <c r="K49" s="356"/>
      <c r="L49" s="356"/>
      <c r="M49" s="356"/>
      <c r="N49" s="5"/>
      <c r="O49" s="226"/>
      <c r="P49" s="226"/>
      <c r="Q49" s="226"/>
      <c r="R49" s="226"/>
      <c r="S49" s="225"/>
      <c r="T49" s="227" cm="1">
        <f t="array" ref="T49">SUM(P49:S49/J49)</f>
        <v>0</v>
      </c>
      <c r="U49" s="225"/>
      <c r="V49" s="225"/>
      <c r="W49" s="225"/>
      <c r="X49" s="225"/>
    </row>
    <row r="50" spans="1:24" ht="49.9" customHeight="1" thickBot="1" x14ac:dyDescent="0.35">
      <c r="A50" t="str">
        <f t="shared" si="1"/>
        <v>SECRETARIA_DE_GOBERNANZA_Y_TERRITORIODIRECCION DE DELEGACIONES Y AGENCIAS1Atención a Solicitudes Ciudadanas</v>
      </c>
      <c r="B50" t="str">
        <f t="shared" si="8"/>
        <v>SECRETARIA_DE_GOBERNANZA_Y_TERRITORIODIRECCION DE DELEGACIONES Y AGENCIAS1</v>
      </c>
      <c r="C50" s="157" t="s">
        <v>533</v>
      </c>
      <c r="D50" s="153" t="s">
        <v>81</v>
      </c>
      <c r="E50" s="4">
        <f t="array" ref="E50">COUNTIF($D$4:D50,D50:D50)</f>
        <v>1</v>
      </c>
      <c r="F50" s="171" t="s">
        <v>510</v>
      </c>
      <c r="G50" s="183" t="s">
        <v>1257</v>
      </c>
      <c r="H50" s="184" t="s">
        <v>1258</v>
      </c>
      <c r="I50" s="184">
        <v>1740</v>
      </c>
      <c r="J50" s="185">
        <v>2000</v>
      </c>
      <c r="K50" s="206" t="s">
        <v>834</v>
      </c>
      <c r="L50" s="184">
        <v>3336572403</v>
      </c>
      <c r="M50" s="186" t="s">
        <v>835</v>
      </c>
      <c r="N50" s="5"/>
      <c r="O50" s="225"/>
      <c r="P50" s="225"/>
      <c r="Q50" s="225"/>
      <c r="R50" s="225"/>
      <c r="S50" s="225"/>
      <c r="T50" s="227" cm="1">
        <f t="array" ref="T50">SUM(P50:S50/J50)</f>
        <v>0</v>
      </c>
      <c r="U50" s="225"/>
      <c r="V50" s="225"/>
      <c r="W50" s="225"/>
      <c r="X50" s="225"/>
    </row>
    <row r="51" spans="1:24" ht="49.9" customHeight="1" thickBot="1" x14ac:dyDescent="0.35">
      <c r="A51" t="str">
        <f t="shared" si="1"/>
        <v>SECRETARIA_DE_GOBERNANZA_Y_TERRITORIODIRECCION DE DELEGACIONES Y AGENCIAS2Brigadas de Mantenimiento y Recuperación de Espacios Públicos</v>
      </c>
      <c r="B51" t="str">
        <f t="shared" si="8"/>
        <v>SECRETARIA_DE_GOBERNANZA_Y_TERRITORIODIRECCION DE DELEGACIONES Y AGENCIAS2</v>
      </c>
      <c r="C51" s="157" t="s">
        <v>533</v>
      </c>
      <c r="D51" s="153" t="s">
        <v>81</v>
      </c>
      <c r="E51" s="4">
        <f t="array" ref="E51">COUNTIF($D$4:D51,D51:D51)</f>
        <v>2</v>
      </c>
      <c r="F51" s="171" t="s">
        <v>599</v>
      </c>
      <c r="G51" s="183" t="s">
        <v>1259</v>
      </c>
      <c r="H51" s="184" t="s">
        <v>1260</v>
      </c>
      <c r="I51" s="184">
        <v>77</v>
      </c>
      <c r="J51" s="185">
        <v>85</v>
      </c>
      <c r="K51" s="206" t="s">
        <v>834</v>
      </c>
      <c r="L51" s="184">
        <v>3336572403</v>
      </c>
      <c r="M51" s="186" t="s">
        <v>835</v>
      </c>
      <c r="N51" s="5"/>
      <c r="O51" s="225"/>
      <c r="P51" s="225"/>
      <c r="Q51" s="225"/>
      <c r="R51" s="225"/>
      <c r="S51" s="225"/>
      <c r="T51" s="227" cm="1">
        <f t="array" ref="T51">SUM(P51:S51/J51)</f>
        <v>0</v>
      </c>
      <c r="U51" s="225"/>
      <c r="V51" s="225"/>
      <c r="W51" s="225"/>
      <c r="X51" s="225"/>
    </row>
    <row r="52" spans="1:24" ht="49.9" customHeight="1" thickBot="1" x14ac:dyDescent="0.35">
      <c r="A52" t="str">
        <f t="shared" si="1"/>
        <v>SECRETARIA_DE_GOBERNANZA_Y_TERRITORIODIRECCION DE DELEGACIONES Y AGENCIAS3Festividades Tradicionales Cívicas</v>
      </c>
      <c r="B52" t="str">
        <f t="shared" si="8"/>
        <v>SECRETARIA_DE_GOBERNANZA_Y_TERRITORIODIRECCION DE DELEGACIONES Y AGENCIAS3</v>
      </c>
      <c r="C52" s="157" t="s">
        <v>533</v>
      </c>
      <c r="D52" s="153" t="s">
        <v>81</v>
      </c>
      <c r="E52" s="4">
        <f t="array" ref="E52">COUNTIF($D$4:D52,D52:D52)</f>
        <v>3</v>
      </c>
      <c r="F52" s="171" t="s">
        <v>512</v>
      </c>
      <c r="G52" s="183" t="s">
        <v>1261</v>
      </c>
      <c r="H52" s="184" t="s">
        <v>1262</v>
      </c>
      <c r="I52" s="184">
        <v>3550</v>
      </c>
      <c r="J52" s="185">
        <v>4200</v>
      </c>
      <c r="K52" s="206" t="s">
        <v>834</v>
      </c>
      <c r="L52" s="184">
        <v>3336572403</v>
      </c>
      <c r="M52" s="186" t="s">
        <v>835</v>
      </c>
      <c r="N52" s="5"/>
      <c r="O52" s="225"/>
      <c r="P52" s="225"/>
      <c r="Q52" s="225"/>
      <c r="R52" s="225"/>
      <c r="S52" s="225"/>
      <c r="T52" s="227" cm="1">
        <f t="array" ref="T52">SUM(P52:S52/J52)</f>
        <v>0</v>
      </c>
      <c r="U52" s="225"/>
      <c r="V52" s="225"/>
      <c r="W52" s="225"/>
      <c r="X52" s="225"/>
    </row>
    <row r="53" spans="1:24" ht="49.9" customHeight="1" thickBot="1" x14ac:dyDescent="0.35">
      <c r="A53" t="str">
        <f t="shared" si="1"/>
        <v>SECRETARIA_DE_GOBERNANZA_Y_TERRITORIODIRECCION DE DELEGACIONES Y AGENCIAS4Actividades Administrativas</v>
      </c>
      <c r="B53" t="str">
        <f t="shared" si="8"/>
        <v>SECRETARIA_DE_GOBERNANZA_Y_TERRITORIODIRECCION DE DELEGACIONES Y AGENCIAS4</v>
      </c>
      <c r="C53" s="157" t="s">
        <v>533</v>
      </c>
      <c r="D53" s="153" t="s">
        <v>81</v>
      </c>
      <c r="E53" s="4">
        <f t="array" ref="E53">COUNTIF($D$4:D53,D53:D53)</f>
        <v>4</v>
      </c>
      <c r="F53" s="236" t="s">
        <v>509</v>
      </c>
      <c r="G53" s="183" t="s">
        <v>1263</v>
      </c>
      <c r="H53" s="184" t="s">
        <v>1264</v>
      </c>
      <c r="I53" s="184">
        <v>4300</v>
      </c>
      <c r="J53" s="185">
        <v>4650</v>
      </c>
      <c r="K53" s="350" t="s">
        <v>834</v>
      </c>
      <c r="L53" s="350">
        <v>3336572403</v>
      </c>
      <c r="M53" s="350" t="s">
        <v>835</v>
      </c>
      <c r="N53" s="5"/>
      <c r="O53" s="225"/>
      <c r="P53" s="225"/>
      <c r="Q53" s="225"/>
      <c r="R53" s="225"/>
      <c r="S53" s="225"/>
      <c r="T53" s="227" cm="1">
        <f t="array" ref="T53">SUM(P53:S53/J53)</f>
        <v>0</v>
      </c>
      <c r="U53" s="225"/>
      <c r="V53" s="225"/>
      <c r="W53" s="225"/>
      <c r="X53" s="225"/>
    </row>
    <row r="54" spans="1:24" ht="49.9" customHeight="1" thickBot="1" x14ac:dyDescent="0.35">
      <c r="A54" t="str">
        <f t="shared" si="1"/>
        <v>SECRETARIA_DE_GOBERNANZA_Y_TERRITORIODIRECCION DE DELEGACIONES Y AGENCIAS5Actividades Administrativas</v>
      </c>
      <c r="B54" t="str">
        <f t="shared" si="8"/>
        <v>SECRETARIA_DE_GOBERNANZA_Y_TERRITORIODIRECCION DE DELEGACIONES Y AGENCIAS5</v>
      </c>
      <c r="C54" s="157" t="s">
        <v>533</v>
      </c>
      <c r="D54" s="153" t="s">
        <v>81</v>
      </c>
      <c r="E54" s="4">
        <f t="array" ref="E54">COUNTIF($D$4:D54,D54:D54)</f>
        <v>5</v>
      </c>
      <c r="F54" s="236" t="s">
        <v>509</v>
      </c>
      <c r="G54" s="183" t="s">
        <v>1265</v>
      </c>
      <c r="H54" s="184" t="s">
        <v>1266</v>
      </c>
      <c r="I54" s="184">
        <v>137</v>
      </c>
      <c r="J54" s="185">
        <v>175</v>
      </c>
      <c r="K54" s="351" t="s">
        <v>834</v>
      </c>
      <c r="L54" s="351">
        <v>3336572403</v>
      </c>
      <c r="M54" s="351" t="s">
        <v>835</v>
      </c>
      <c r="N54" s="5"/>
      <c r="O54" s="225"/>
      <c r="P54" s="225"/>
      <c r="Q54" s="225"/>
      <c r="R54" s="225"/>
      <c r="S54" s="225"/>
      <c r="T54" s="227" cm="1">
        <f t="array" ref="T54">SUM(P54:S54/J54)</f>
        <v>0</v>
      </c>
      <c r="U54" s="225"/>
      <c r="V54" s="225"/>
      <c r="W54" s="225"/>
      <c r="X54" s="225"/>
    </row>
    <row r="55" spans="1:24" ht="49.9" customHeight="1" thickBot="1" x14ac:dyDescent="0.35">
      <c r="A55" t="str">
        <f t="shared" si="1"/>
        <v>SECRETARIA_DE_GOBERNANZA_Y_TERRITORIODELEGACION SAN SEBASTIANITO1VISITAS A COLONIAS</v>
      </c>
      <c r="B55" t="str">
        <f t="shared" si="8"/>
        <v>SECRETARIA_DE_GOBERNANZA_Y_TERRITORIODELEGACION SAN SEBASTIANITO1</v>
      </c>
      <c r="C55" s="157" t="s">
        <v>533</v>
      </c>
      <c r="D55" s="153" t="s">
        <v>82</v>
      </c>
      <c r="E55" s="4">
        <f t="array" ref="E55">COUNTIF($D$4:D55,D55:D55)</f>
        <v>1</v>
      </c>
      <c r="F55" s="173" t="s">
        <v>83</v>
      </c>
      <c r="G55" s="183" t="s">
        <v>1267</v>
      </c>
      <c r="H55" s="184" t="s">
        <v>1268</v>
      </c>
      <c r="I55" s="184">
        <v>955</v>
      </c>
      <c r="J55" s="185">
        <v>1200</v>
      </c>
      <c r="K55" s="206" t="s">
        <v>834</v>
      </c>
      <c r="L55" s="184">
        <v>3336572403</v>
      </c>
      <c r="M55" s="186" t="s">
        <v>835</v>
      </c>
      <c r="N55" s="5"/>
      <c r="O55" s="225"/>
      <c r="P55" s="225"/>
      <c r="Q55" s="225"/>
      <c r="R55" s="225"/>
      <c r="S55" s="225"/>
      <c r="T55" s="227" cm="1">
        <f t="array" ref="T55">SUM(P55:S55/J55)</f>
        <v>0</v>
      </c>
      <c r="U55" s="225"/>
      <c r="V55" s="225"/>
      <c r="W55" s="225"/>
      <c r="X55" s="225"/>
    </row>
    <row r="56" spans="1:24" ht="49.9" customHeight="1" thickBot="1" x14ac:dyDescent="0.35">
      <c r="A56" t="str">
        <f t="shared" si="1"/>
        <v>SECRETARIA_DE_GOBERNANZA_Y_TERRITORIODIRECCION DE PADRON Y LICENCIAS1Servicio eficaz de trámite de licencias municipal presencial y en línea</v>
      </c>
      <c r="B56" t="str">
        <f t="shared" si="8"/>
        <v>SECRETARIA_DE_GOBERNANZA_Y_TERRITORIODIRECCION DE PADRON Y LICENCIAS1</v>
      </c>
      <c r="C56" s="157" t="s">
        <v>533</v>
      </c>
      <c r="D56" s="153" t="s">
        <v>84</v>
      </c>
      <c r="E56" s="4">
        <f t="array" ref="E56">COUNTIF($D$4:D56,D56:D56)</f>
        <v>1</v>
      </c>
      <c r="F56" s="171" t="s">
        <v>600</v>
      </c>
      <c r="G56" s="183" t="s">
        <v>738</v>
      </c>
      <c r="H56" s="184" t="s">
        <v>739</v>
      </c>
      <c r="I56" s="184">
        <v>2200</v>
      </c>
      <c r="J56" s="185">
        <v>2300</v>
      </c>
      <c r="K56" s="206" t="s">
        <v>1042</v>
      </c>
      <c r="L56" s="184">
        <v>3317443315</v>
      </c>
      <c r="M56" s="186" t="s">
        <v>836</v>
      </c>
      <c r="N56" s="5"/>
      <c r="O56" s="225"/>
      <c r="P56" s="225"/>
      <c r="Q56" s="225"/>
      <c r="R56" s="225"/>
      <c r="S56" s="225"/>
      <c r="T56" s="227" cm="1">
        <f t="array" ref="T56">SUM(P56:S56/J56)</f>
        <v>0</v>
      </c>
      <c r="U56" s="225"/>
      <c r="V56" s="225"/>
      <c r="W56" s="225"/>
      <c r="X56" s="225"/>
    </row>
    <row r="57" spans="1:24" ht="49.9" customHeight="1" thickBot="1" x14ac:dyDescent="0.35">
      <c r="A57" t="str">
        <f t="shared" si="1"/>
        <v>SECRETARIA_DE_GOBERNANZA_Y_TERRITORIODIRECCION DE PADRON Y LICENCIAS 11Regularización de licencias en base a la ley de hacienda</v>
      </c>
      <c r="B57" t="str">
        <f t="shared" si="8"/>
        <v>SECRETARIA_DE_GOBERNANZA_Y_TERRITORIODIRECCION DE PADRON Y LICENCIAS 11</v>
      </c>
      <c r="C57" s="157" t="s">
        <v>533</v>
      </c>
      <c r="D57" s="153" t="s">
        <v>86</v>
      </c>
      <c r="E57" s="4">
        <f t="array" ref="E57">COUNTIF($D$4:D57,D57:D57)</f>
        <v>1</v>
      </c>
      <c r="F57" s="170" t="s">
        <v>1043</v>
      </c>
      <c r="G57" s="183" t="s">
        <v>1269</v>
      </c>
      <c r="H57" s="184" t="s">
        <v>740</v>
      </c>
      <c r="I57" s="184">
        <v>0</v>
      </c>
      <c r="J57" s="185">
        <v>500</v>
      </c>
      <c r="K57" s="206" t="s">
        <v>1042</v>
      </c>
      <c r="L57" s="184">
        <v>3317443315</v>
      </c>
      <c r="M57" s="186" t="s">
        <v>836</v>
      </c>
      <c r="N57" s="5"/>
      <c r="O57" s="225"/>
      <c r="P57" s="225"/>
      <c r="Q57" s="225"/>
      <c r="R57" s="225"/>
      <c r="S57" s="225"/>
      <c r="T57" s="227" cm="1">
        <f t="array" ref="T57">SUM(P57:S57/J57)</f>
        <v>0</v>
      </c>
      <c r="U57" s="225"/>
      <c r="V57" s="225"/>
      <c r="W57" s="225"/>
      <c r="X57" s="225"/>
    </row>
    <row r="58" spans="1:24" ht="49.9" customHeight="1" thickBot="1" x14ac:dyDescent="0.35">
      <c r="A58" t="str">
        <f t="shared" si="1"/>
        <v>SECRETARIA_DE_GOBERNANZA_Y_TERRITORIODIRECCION DE INSPECCION Y VIGILANCIA1Verificación De Giros Comerciales Rezagados En El Municipio De San Pedro Tlaquepaque</v>
      </c>
      <c r="B58" t="str">
        <f t="shared" si="8"/>
        <v>SECRETARIA_DE_GOBERNANZA_Y_TERRITORIODIRECCION DE INSPECCION Y VIGILANCIA1</v>
      </c>
      <c r="C58" s="157" t="s">
        <v>533</v>
      </c>
      <c r="D58" s="153" t="s">
        <v>88</v>
      </c>
      <c r="E58" s="4">
        <f t="array" ref="E58">COUNTIF($D$4:D58,D58:D58)</f>
        <v>1</v>
      </c>
      <c r="F58" s="173" t="s">
        <v>89</v>
      </c>
      <c r="G58" s="183" t="s">
        <v>1270</v>
      </c>
      <c r="H58" s="184" t="s">
        <v>1271</v>
      </c>
      <c r="I58" s="184">
        <v>0</v>
      </c>
      <c r="J58" s="185">
        <v>8983</v>
      </c>
      <c r="K58" s="206" t="s">
        <v>1635</v>
      </c>
      <c r="L58" s="184">
        <v>3337270092</v>
      </c>
      <c r="M58" s="186" t="s">
        <v>1636</v>
      </c>
      <c r="N58" s="5"/>
      <c r="O58" s="225"/>
      <c r="P58" s="225"/>
      <c r="Q58" s="225"/>
      <c r="R58" s="225"/>
      <c r="S58" s="225"/>
      <c r="T58" s="227" cm="1">
        <f t="array" ref="T58">SUM(P58:S58/J58)</f>
        <v>0</v>
      </c>
      <c r="U58" s="225"/>
      <c r="V58" s="225"/>
      <c r="W58" s="225"/>
      <c r="X58" s="225"/>
    </row>
    <row r="59" spans="1:24" ht="49.9" customHeight="1" thickBot="1" x14ac:dyDescent="0.35">
      <c r="A59" t="str">
        <f t="shared" si="1"/>
        <v>SECRETARIA_DE_GOBERNANZA_Y_TERRITORIOSUBDIRECCION DE INSPECCION AMBIENTAL1Verificación y regularización de residuos peligrosos y emisiones en talleres de laminado y pintura</v>
      </c>
      <c r="B59" t="str">
        <f t="shared" si="8"/>
        <v>SECRETARIA_DE_GOBERNANZA_Y_TERRITORIOSUBDIRECCION DE INSPECCION AMBIENTAL1</v>
      </c>
      <c r="C59" s="157" t="s">
        <v>533</v>
      </c>
      <c r="D59" s="153" t="s">
        <v>92</v>
      </c>
      <c r="E59" s="4">
        <f t="array" ref="E59">COUNTIF($D$4:D59,D59:D59)</f>
        <v>1</v>
      </c>
      <c r="F59" s="171" t="s">
        <v>601</v>
      </c>
      <c r="G59" s="183" t="s">
        <v>1272</v>
      </c>
      <c r="H59" s="184" t="s">
        <v>1273</v>
      </c>
      <c r="I59" s="184">
        <v>136</v>
      </c>
      <c r="J59" s="185">
        <v>136</v>
      </c>
      <c r="K59" s="206" t="s">
        <v>837</v>
      </c>
      <c r="L59" s="184" t="s">
        <v>838</v>
      </c>
      <c r="M59" s="186" t="s">
        <v>839</v>
      </c>
      <c r="N59" s="5"/>
      <c r="O59" s="225" t="s">
        <v>1654</v>
      </c>
      <c r="P59" s="225">
        <v>32</v>
      </c>
      <c r="Q59" s="225"/>
      <c r="R59" s="225"/>
      <c r="S59" s="225"/>
      <c r="T59" s="227" cm="1">
        <f t="array" ref="T59">SUM(P59:S59/J59)</f>
        <v>0.23529411764705882</v>
      </c>
      <c r="U59" s="225" t="s">
        <v>1681</v>
      </c>
      <c r="V59" s="225"/>
      <c r="W59" s="225"/>
      <c r="X59" s="225"/>
    </row>
    <row r="60" spans="1:24" ht="49.9" customHeight="1" thickBot="1" x14ac:dyDescent="0.35">
      <c r="A60" t="str">
        <f t="shared" si="1"/>
        <v>SECRETARIA_DE_GOBERNANZA_Y_TERRITORIOSUBDIRECCION DE ATENCION E INSPECCION A TIANGUIS Y ESPACIOS ABIERTOS1Actualizar los padrones de los comerciantes de tianguis</v>
      </c>
      <c r="B60" t="str">
        <f t="shared" si="8"/>
        <v>SECRETARIA_DE_GOBERNANZA_Y_TERRITORIOSUBDIRECCION DE ATENCION E INSPECCION A TIANGUIS Y ESPACIOS ABIERTOS1</v>
      </c>
      <c r="C60" s="157" t="s">
        <v>533</v>
      </c>
      <c r="D60" s="153" t="s">
        <v>94</v>
      </c>
      <c r="E60" s="4">
        <f t="array" ref="E60">COUNTIF($D$4:D60,D60:D60)</f>
        <v>1</v>
      </c>
      <c r="F60" s="171" t="s">
        <v>602</v>
      </c>
      <c r="G60" s="183" t="s">
        <v>1274</v>
      </c>
      <c r="H60" s="184" t="s">
        <v>1275</v>
      </c>
      <c r="I60" s="184">
        <v>0</v>
      </c>
      <c r="J60" s="187">
        <v>150</v>
      </c>
      <c r="K60" s="206" t="s">
        <v>840</v>
      </c>
      <c r="L60" s="184" t="s">
        <v>841</v>
      </c>
      <c r="M60" s="185" t="s">
        <v>842</v>
      </c>
      <c r="N60" s="5"/>
      <c r="O60" s="225" t="s">
        <v>1655</v>
      </c>
      <c r="P60" s="225">
        <v>20</v>
      </c>
      <c r="Q60" s="225"/>
      <c r="R60" s="225"/>
      <c r="S60" s="225"/>
      <c r="T60" s="227" cm="1">
        <f t="array" ref="T60">SUM(P60:S60/J60)</f>
        <v>0.13333333333333333</v>
      </c>
      <c r="U60" s="225" t="s">
        <v>1682</v>
      </c>
      <c r="V60" s="225"/>
      <c r="W60" s="225"/>
      <c r="X60" s="225"/>
    </row>
    <row r="61" spans="1:24" ht="49.9" customHeight="1" thickBot="1" x14ac:dyDescent="0.35">
      <c r="A61" t="str">
        <f t="shared" si="1"/>
        <v>SECRETARIA_DE_GOBERNANZA_Y_TERRITORIOSUBDIRECCION DE ATENCION E INSPECCION A TIANGUIS Y ESPACIOS ABIERTOS2Regularizar comercio en espacio abierto en la colonia San Martín de las Flores</v>
      </c>
      <c r="B61" t="str">
        <f t="shared" si="8"/>
        <v>SECRETARIA_DE_GOBERNANZA_Y_TERRITORIOSUBDIRECCION DE ATENCION E INSPECCION A TIANGUIS Y ESPACIOS ABIERTOS2</v>
      </c>
      <c r="C61" s="157" t="s">
        <v>533</v>
      </c>
      <c r="D61" s="153" t="s">
        <v>94</v>
      </c>
      <c r="E61" s="4">
        <f t="array" ref="E61">COUNTIF($D$4:D61,D61:D61)</f>
        <v>2</v>
      </c>
      <c r="F61" s="171" t="s">
        <v>603</v>
      </c>
      <c r="G61" s="183" t="s">
        <v>1276</v>
      </c>
      <c r="H61" s="184" t="s">
        <v>1277</v>
      </c>
      <c r="I61" s="184">
        <v>0</v>
      </c>
      <c r="J61" s="185">
        <v>500</v>
      </c>
      <c r="K61" s="206" t="s">
        <v>840</v>
      </c>
      <c r="L61" s="184" t="s">
        <v>841</v>
      </c>
      <c r="M61" s="185" t="s">
        <v>842</v>
      </c>
      <c r="N61" s="5"/>
      <c r="O61" s="225" t="s">
        <v>1655</v>
      </c>
      <c r="P61" s="225">
        <v>303</v>
      </c>
      <c r="Q61" s="225"/>
      <c r="R61" s="225"/>
      <c r="S61" s="225"/>
      <c r="T61" s="227" cm="1">
        <f t="array" ref="T61">SUM(P61:S61/J61)</f>
        <v>0.60599999999999998</v>
      </c>
      <c r="U61" s="225" t="s">
        <v>1683</v>
      </c>
      <c r="V61" s="225"/>
      <c r="W61" s="225"/>
      <c r="X61" s="225"/>
    </row>
    <row r="62" spans="1:24" ht="49.9" customHeight="1" thickBot="1" x14ac:dyDescent="0.35">
      <c r="A62" t="str">
        <f t="shared" si="1"/>
        <v>SECRETARIA_DE_GOBERNANZA_Y_TERRITORIOSUBDIRECCION DE ATENCION E INSPECCION DE MERCADOS1Recuperación de locales abandonados en merados municipales</v>
      </c>
      <c r="B62" t="str">
        <f t="shared" si="8"/>
        <v>SECRETARIA_DE_GOBERNANZA_Y_TERRITORIOSUBDIRECCION DE ATENCION E INSPECCION DE MERCADOS1</v>
      </c>
      <c r="C62" s="157" t="s">
        <v>533</v>
      </c>
      <c r="D62" s="153" t="s">
        <v>97</v>
      </c>
      <c r="E62" s="4">
        <f t="array" ref="E62">COUNTIF($D$4:D62,D62:D62)</f>
        <v>1</v>
      </c>
      <c r="F62" s="176" t="s">
        <v>604</v>
      </c>
      <c r="G62" s="183" t="s">
        <v>1756</v>
      </c>
      <c r="H62" s="184" t="s">
        <v>1758</v>
      </c>
      <c r="I62" s="184">
        <v>0</v>
      </c>
      <c r="J62" s="185">
        <v>220</v>
      </c>
      <c r="K62" s="206" t="s">
        <v>843</v>
      </c>
      <c r="L62" s="184" t="s">
        <v>844</v>
      </c>
      <c r="M62" s="186" t="s">
        <v>1637</v>
      </c>
      <c r="N62" s="5"/>
      <c r="O62" s="225"/>
      <c r="P62" s="225"/>
      <c r="Q62" s="225"/>
      <c r="R62" s="225"/>
      <c r="S62" s="225"/>
      <c r="T62" s="227" cm="1">
        <f t="array" ref="T62">SUM(P62:S62/J62)</f>
        <v>0</v>
      </c>
      <c r="U62" s="225"/>
      <c r="V62" s="225"/>
      <c r="W62" s="225"/>
      <c r="X62" s="225"/>
    </row>
    <row r="63" spans="1:24" ht="49.9" customHeight="1" thickBot="1" x14ac:dyDescent="0.35">
      <c r="A63" t="str">
        <f t="shared" si="1"/>
        <v>SECRETARIA_DE_GOBERNANZA_Y_TERRITORIOSUBDIRECCION DE ATENCION E INSPECCION DE MERCADOS2Recuperación de locales abandonados en merados municipales</v>
      </c>
      <c r="B63" t="str">
        <f t="shared" si="8"/>
        <v>SECRETARIA_DE_GOBERNANZA_Y_TERRITORIOSUBDIRECCION DE ATENCION E INSPECCION DE MERCADOS2</v>
      </c>
      <c r="C63" s="157" t="s">
        <v>533</v>
      </c>
      <c r="D63" s="153" t="s">
        <v>97</v>
      </c>
      <c r="E63" s="4">
        <v>2</v>
      </c>
      <c r="F63" s="176" t="s">
        <v>604</v>
      </c>
      <c r="G63" s="183" t="s">
        <v>1757</v>
      </c>
      <c r="H63" s="184" t="s">
        <v>1758</v>
      </c>
      <c r="I63" s="184">
        <v>0</v>
      </c>
      <c r="J63" s="185">
        <v>268</v>
      </c>
      <c r="K63" s="206" t="s">
        <v>843</v>
      </c>
      <c r="L63" s="184" t="s">
        <v>844</v>
      </c>
      <c r="M63" s="186" t="s">
        <v>1637</v>
      </c>
      <c r="N63" s="5"/>
      <c r="O63" s="225"/>
      <c r="P63" s="225"/>
      <c r="Q63" s="225"/>
      <c r="R63" s="225"/>
      <c r="S63" s="225"/>
      <c r="T63" s="227" cm="1">
        <f t="array" ref="T63">SUM(P63:S63/J63)</f>
        <v>0</v>
      </c>
      <c r="U63" s="225"/>
      <c r="V63" s="225"/>
      <c r="W63" s="225"/>
      <c r="X63" s="225"/>
    </row>
    <row r="64" spans="1:24" ht="49.9" customHeight="1" thickBot="1" x14ac:dyDescent="0.35">
      <c r="A64" t="str">
        <f t="shared" si="1"/>
        <v>SECRETARIA_DE_GOBERNANZA_Y_TERRITORIODIRECCION DE ARCHIVO MUNICIPAL1Programa de capacitación para la clasificación, organización, transferencia, resguardo y consulta de información oficial</v>
      </c>
      <c r="B64" t="str">
        <f t="shared" si="8"/>
        <v>SECRETARIA_DE_GOBERNANZA_Y_TERRITORIODIRECCION DE ARCHIVO MUNICIPAL1</v>
      </c>
      <c r="C64" s="157" t="s">
        <v>533</v>
      </c>
      <c r="D64" s="153" t="s">
        <v>98</v>
      </c>
      <c r="E64" s="4">
        <f t="array" ref="E64">COUNTIF($D$4:D64,D64:D64)</f>
        <v>1</v>
      </c>
      <c r="F64" s="171" t="s">
        <v>605</v>
      </c>
      <c r="G64" s="183" t="s">
        <v>1278</v>
      </c>
      <c r="H64" s="184" t="s">
        <v>1245</v>
      </c>
      <c r="I64" s="184">
        <v>0</v>
      </c>
      <c r="J64" s="185">
        <v>9</v>
      </c>
      <c r="K64" s="206" t="s">
        <v>845</v>
      </c>
      <c r="L64" s="184">
        <v>3317662514</v>
      </c>
      <c r="M64" s="186" t="s">
        <v>846</v>
      </c>
      <c r="N64" s="5"/>
      <c r="O64" s="225"/>
      <c r="P64" s="225"/>
      <c r="Q64" s="225"/>
      <c r="R64" s="225"/>
      <c r="S64" s="225"/>
      <c r="T64" s="227" cm="1">
        <f t="array" ref="T64">SUM(P64:S64/J64)</f>
        <v>0</v>
      </c>
      <c r="U64" s="225"/>
      <c r="V64" s="225"/>
      <c r="W64" s="225"/>
      <c r="X64" s="225"/>
    </row>
    <row r="65" spans="1:24" ht="49.9" customHeight="1" thickBot="1" x14ac:dyDescent="0.35">
      <c r="A65" t="str">
        <f t="shared" si="1"/>
        <v>SECRETARIA_DE_GOBERNANZA_Y_TERRITORIODIRECCION DE ARCHIVO MUNICIPAL2Proyecto de digitalización para el Archivo Municipal</v>
      </c>
      <c r="B65" t="str">
        <f t="shared" si="8"/>
        <v>SECRETARIA_DE_GOBERNANZA_Y_TERRITORIODIRECCION DE ARCHIVO MUNICIPAL2</v>
      </c>
      <c r="C65" s="157" t="s">
        <v>533</v>
      </c>
      <c r="D65" s="153" t="s">
        <v>98</v>
      </c>
      <c r="E65" s="4">
        <f t="array" ref="E65">COUNTIF($D$4:D65,D65:D65)</f>
        <v>2</v>
      </c>
      <c r="F65" s="171" t="s">
        <v>606</v>
      </c>
      <c r="G65" s="183" t="s">
        <v>1044</v>
      </c>
      <c r="H65" s="184" t="s">
        <v>1279</v>
      </c>
      <c r="I65" s="184">
        <v>0</v>
      </c>
      <c r="J65" s="185">
        <v>500</v>
      </c>
      <c r="K65" s="206" t="s">
        <v>845</v>
      </c>
      <c r="L65" s="184">
        <v>3317662514</v>
      </c>
      <c r="M65" s="186" t="s">
        <v>846</v>
      </c>
      <c r="N65" s="5"/>
      <c r="O65" s="225"/>
      <c r="P65" s="225"/>
      <c r="Q65" s="225"/>
      <c r="R65" s="225"/>
      <c r="S65" s="225"/>
      <c r="T65" s="227" cm="1">
        <f t="array" ref="T65">SUM(P65:S65/J65)</f>
        <v>0</v>
      </c>
      <c r="U65" s="225"/>
      <c r="V65" s="225"/>
      <c r="W65" s="225"/>
      <c r="X65" s="225"/>
    </row>
    <row r="66" spans="1:24" ht="49.9" customHeight="1" thickBot="1" x14ac:dyDescent="0.35">
      <c r="A66" t="str">
        <f t="shared" si="1"/>
        <v>SECRETARIA_DE_GOBERNANZA_Y_TERRITORIODIRECCION DE ARCHIVO MUNICIPAL3Campaña de divulgación cultural histórica del Archivo Municipal a escuelas de educación básica en Tlaquepaque</v>
      </c>
      <c r="B66" t="str">
        <f t="shared" si="8"/>
        <v>SECRETARIA_DE_GOBERNANZA_Y_TERRITORIODIRECCION DE ARCHIVO MUNICIPAL3</v>
      </c>
      <c r="C66" s="157" t="s">
        <v>533</v>
      </c>
      <c r="D66" s="153" t="s">
        <v>98</v>
      </c>
      <c r="E66" s="4">
        <f t="array" ref="E66">COUNTIF($D$4:D66,D66:D66)</f>
        <v>3</v>
      </c>
      <c r="F66" s="171" t="s">
        <v>1045</v>
      </c>
      <c r="G66" s="183" t="s">
        <v>1280</v>
      </c>
      <c r="H66" s="184" t="s">
        <v>741</v>
      </c>
      <c r="I66" s="184">
        <v>0</v>
      </c>
      <c r="J66" s="185">
        <v>6</v>
      </c>
      <c r="K66" s="206" t="s">
        <v>845</v>
      </c>
      <c r="L66" s="184">
        <v>3317662514</v>
      </c>
      <c r="M66" s="186" t="s">
        <v>846</v>
      </c>
      <c r="N66" s="5"/>
      <c r="O66" s="225"/>
      <c r="P66" s="225"/>
      <c r="Q66" s="225"/>
      <c r="R66" s="225"/>
      <c r="S66" s="225"/>
      <c r="T66" s="227" cm="1">
        <f t="array" ref="T66">SUM(P66:S66/J66)</f>
        <v>0</v>
      </c>
      <c r="U66" s="225"/>
      <c r="V66" s="225"/>
      <c r="W66" s="225"/>
      <c r="X66" s="225"/>
    </row>
    <row r="67" spans="1:24" ht="49.9" customHeight="1" thickBot="1" x14ac:dyDescent="0.35">
      <c r="A67" t="str">
        <f t="shared" si="1"/>
        <v>SECRETARIA_DE_GOBERNANZA_Y_TERRITORIODEPARTAMENTO DE ASUNTOS RELIGIOSOS1Servicio de atención a las necesidades de las distintas asociaciones religiosas del municipio</v>
      </c>
      <c r="B67" t="str">
        <f t="shared" si="8"/>
        <v>SECRETARIA_DE_GOBERNANZA_Y_TERRITORIODEPARTAMENTO DE ASUNTOS RELIGIOSOS1</v>
      </c>
      <c r="C67" s="157" t="s">
        <v>533</v>
      </c>
      <c r="D67" s="153" t="s">
        <v>104</v>
      </c>
      <c r="E67" s="4">
        <f t="array" ref="E67">COUNTIF($D$4:D67,D67:D67)</f>
        <v>1</v>
      </c>
      <c r="F67" s="171" t="s">
        <v>608</v>
      </c>
      <c r="G67" s="183" t="s">
        <v>1281</v>
      </c>
      <c r="H67" s="184" t="s">
        <v>1769</v>
      </c>
      <c r="I67" s="184">
        <v>0</v>
      </c>
      <c r="J67" s="185">
        <v>220</v>
      </c>
      <c r="K67" s="206" t="s">
        <v>845</v>
      </c>
      <c r="L67" s="184">
        <v>3317662514</v>
      </c>
      <c r="M67" s="186" t="s">
        <v>846</v>
      </c>
      <c r="N67" s="5"/>
      <c r="O67" s="225"/>
      <c r="P67" s="225"/>
      <c r="Q67" s="225"/>
      <c r="R67" s="225"/>
      <c r="S67" s="225"/>
      <c r="T67" s="227" cm="1">
        <f t="array" ref="T67">SUM(P67:S67/J67)</f>
        <v>0</v>
      </c>
      <c r="U67" s="225"/>
      <c r="V67" s="225"/>
      <c r="W67" s="225"/>
      <c r="X67" s="225"/>
    </row>
    <row r="68" spans="1:24" ht="49.9" customHeight="1" thickBot="1" x14ac:dyDescent="0.35">
      <c r="A68" t="str">
        <f t="shared" si="1"/>
        <v>SECRETARIA_DE_GOBERNANZA_Y_TERRITORIODEPARTAMENTO DE OFICINA DE PASAPORTES1Trámite de Pasaporte Mexicano en Oficinas de Enlace de Tlaquepaque</v>
      </c>
      <c r="B68" t="str">
        <f t="shared" si="8"/>
        <v>SECRETARIA_DE_GOBERNANZA_Y_TERRITORIODEPARTAMENTO DE OFICINA DE PASAPORTES1</v>
      </c>
      <c r="C68" s="157" t="s">
        <v>533</v>
      </c>
      <c r="D68" s="153" t="s">
        <v>107</v>
      </c>
      <c r="E68" s="4">
        <f t="array" ref="E68">COUNTIF($D$4:D68,D68:D68)</f>
        <v>1</v>
      </c>
      <c r="F68" s="170" t="s">
        <v>108</v>
      </c>
      <c r="G68" s="183" t="s">
        <v>742</v>
      </c>
      <c r="H68" s="184" t="s">
        <v>1755</v>
      </c>
      <c r="I68" s="184">
        <v>0</v>
      </c>
      <c r="J68" s="185">
        <v>20000</v>
      </c>
      <c r="K68" s="206" t="s">
        <v>847</v>
      </c>
      <c r="L68" s="184" t="s">
        <v>848</v>
      </c>
      <c r="M68" s="186" t="s">
        <v>849</v>
      </c>
      <c r="N68" s="5"/>
      <c r="O68" s="225"/>
      <c r="P68" s="225">
        <v>3562</v>
      </c>
      <c r="Q68" s="225"/>
      <c r="R68" s="225"/>
      <c r="S68" s="225"/>
      <c r="T68" s="227" cm="1">
        <f t="array" ref="T68">SUM(P68:S68/J68)</f>
        <v>0.17810000000000001</v>
      </c>
      <c r="U68" s="225" t="s">
        <v>1684</v>
      </c>
      <c r="V68" s="225"/>
      <c r="W68" s="225"/>
      <c r="X68" s="225"/>
    </row>
    <row r="69" spans="1:24" ht="49.9" customHeight="1" thickBot="1" x14ac:dyDescent="0.35">
      <c r="A69" t="str">
        <f t="shared" si="1"/>
        <v>SECRETARIA_DE_ADMINISTRACION_Y_FINANZASDIRECCION DE EGRESOS2Porcentaje De Presupuesto Ejercido De Acuerdo Con Criterios De Eficiencia, Austeridad Y Ahorro</v>
      </c>
      <c r="B69" t="str">
        <f t="shared" si="8"/>
        <v>SECRETARIA_DE_ADMINISTRACION_Y_FINANZASDIRECCION DE EGRESOS2</v>
      </c>
      <c r="C69" s="158" t="s">
        <v>534</v>
      </c>
      <c r="D69" s="153" t="s">
        <v>109</v>
      </c>
      <c r="E69" s="4">
        <v>2</v>
      </c>
      <c r="F69" s="170" t="s">
        <v>110</v>
      </c>
      <c r="G69" s="183" t="s">
        <v>111</v>
      </c>
      <c r="H69" s="184" t="s">
        <v>1282</v>
      </c>
      <c r="I69" s="184">
        <v>2624511115</v>
      </c>
      <c r="J69" s="185">
        <v>2624511116</v>
      </c>
      <c r="K69" s="206" t="s">
        <v>850</v>
      </c>
      <c r="L69" s="184" t="s">
        <v>851</v>
      </c>
      <c r="M69" s="186" t="s">
        <v>1638</v>
      </c>
      <c r="N69" s="5"/>
      <c r="O69" s="225" t="s">
        <v>1650</v>
      </c>
      <c r="P69" s="225">
        <v>547178970.62</v>
      </c>
      <c r="Q69" s="225"/>
      <c r="R69" s="225"/>
      <c r="S69" s="225"/>
      <c r="T69" s="227" cm="1">
        <f t="array" ref="T69">SUM(P69:S69/J69)</f>
        <v>0.20848796078027357</v>
      </c>
      <c r="U69" s="225" t="s">
        <v>1685</v>
      </c>
      <c r="V69" s="225"/>
      <c r="W69" s="225"/>
      <c r="X69" s="225"/>
    </row>
    <row r="70" spans="1:24" ht="49.9" customHeight="1" thickBot="1" x14ac:dyDescent="0.35">
      <c r="A70" t="str">
        <f t="shared" si="1"/>
        <v>SECRETARIA_DE_ADMINISTRACION_Y_FINANZASSUBDIRECCION DE CONTROL DE PAGOS1Optimizar el proceso de pagos</v>
      </c>
      <c r="B70" t="str">
        <f t="shared" si="8"/>
        <v>SECRETARIA_DE_ADMINISTRACION_Y_FINANZASSUBDIRECCION DE CONTROL DE PAGOS1</v>
      </c>
      <c r="C70" s="158" t="s">
        <v>534</v>
      </c>
      <c r="D70" s="153" t="s">
        <v>112</v>
      </c>
      <c r="E70" s="4">
        <f t="array" ref="E70">COUNTIF($D$4:D70,D70:D70)</f>
        <v>1</v>
      </c>
      <c r="F70" s="236" t="s">
        <v>609</v>
      </c>
      <c r="G70" s="183" t="s">
        <v>1190</v>
      </c>
      <c r="H70" s="184" t="s">
        <v>1191</v>
      </c>
      <c r="I70" s="184">
        <v>0</v>
      </c>
      <c r="J70" s="186">
        <v>1200</v>
      </c>
      <c r="K70" s="350" t="s">
        <v>852</v>
      </c>
      <c r="L70" s="350" t="s">
        <v>853</v>
      </c>
      <c r="M70" s="350" t="s">
        <v>854</v>
      </c>
      <c r="N70" s="5"/>
      <c r="O70" s="225"/>
      <c r="P70" s="225"/>
      <c r="Q70" s="225"/>
      <c r="R70" s="225"/>
      <c r="S70" s="225"/>
      <c r="T70" s="227" cm="1">
        <f t="array" ref="T70">SUM(P70:S70/J70)</f>
        <v>0</v>
      </c>
      <c r="U70" s="225"/>
      <c r="V70" s="225"/>
      <c r="W70" s="225"/>
      <c r="X70" s="225"/>
    </row>
    <row r="71" spans="1:24" ht="49.9" customHeight="1" thickBot="1" x14ac:dyDescent="0.35">
      <c r="A71" t="str">
        <f t="shared" si="1"/>
        <v>SECRETARIA_DE_ADMINISTRACION_Y_FINANZASSUBDIRECCION DE CONTROL DE PAGOS2Optimizar el proceso de pagos</v>
      </c>
      <c r="B71" t="str">
        <f t="shared" si="8"/>
        <v>SECRETARIA_DE_ADMINISTRACION_Y_FINANZASSUBDIRECCION DE CONTROL DE PAGOS2</v>
      </c>
      <c r="C71" s="158" t="s">
        <v>534</v>
      </c>
      <c r="D71" s="153" t="s">
        <v>112</v>
      </c>
      <c r="E71" s="4">
        <f t="array" ref="E71">COUNTIF($D$4:D71,D71:D71)</f>
        <v>2</v>
      </c>
      <c r="F71" s="236" t="s">
        <v>609</v>
      </c>
      <c r="G71" s="183" t="s">
        <v>1193</v>
      </c>
      <c r="H71" s="184" t="s">
        <v>1192</v>
      </c>
      <c r="I71" s="184">
        <v>0</v>
      </c>
      <c r="J71" s="186">
        <v>2850</v>
      </c>
      <c r="K71" s="351" t="s">
        <v>852</v>
      </c>
      <c r="L71" s="351" t="s">
        <v>853</v>
      </c>
      <c r="M71" s="351" t="s">
        <v>854</v>
      </c>
      <c r="N71" s="5"/>
      <c r="O71" s="225"/>
      <c r="P71" s="225"/>
      <c r="Q71" s="225"/>
      <c r="R71" s="225"/>
      <c r="S71" s="225"/>
      <c r="T71" s="227" cm="1">
        <f t="array" ref="T71">SUM(P71:S71/J71)</f>
        <v>0</v>
      </c>
      <c r="U71" s="225"/>
      <c r="V71" s="225"/>
      <c r="W71" s="225"/>
      <c r="X71" s="225"/>
    </row>
    <row r="72" spans="1:24" ht="49.9" customHeight="1" thickBot="1" x14ac:dyDescent="0.35">
      <c r="A72" t="str">
        <f t="shared" si="1"/>
        <v>SECRETARIA_DE_ADMINISTRACION_Y_FINANZASDIRECCION DE INGRESOS1Programa De Apoyo A Adultos Mayores</v>
      </c>
      <c r="B72" t="str">
        <f t="shared" si="8"/>
        <v>SECRETARIA_DE_ADMINISTRACION_Y_FINANZASDIRECCION DE INGRESOS1</v>
      </c>
      <c r="C72" s="158" t="s">
        <v>534</v>
      </c>
      <c r="D72" s="153" t="s">
        <v>114</v>
      </c>
      <c r="E72" s="4">
        <f t="array" ref="E72">COUNTIF($D$4:D72,D72:D72)</f>
        <v>1</v>
      </c>
      <c r="F72" s="173" t="s">
        <v>115</v>
      </c>
      <c r="G72" s="183" t="s">
        <v>1283</v>
      </c>
      <c r="H72" s="184" t="s">
        <v>1284</v>
      </c>
      <c r="I72" s="184">
        <v>20000</v>
      </c>
      <c r="J72" s="185">
        <v>22000</v>
      </c>
      <c r="K72" s="206" t="s">
        <v>855</v>
      </c>
      <c r="L72" s="184" t="s">
        <v>856</v>
      </c>
      <c r="M72" s="185" t="s">
        <v>857</v>
      </c>
      <c r="N72" s="5"/>
      <c r="O72" s="225"/>
      <c r="P72" s="225"/>
      <c r="Q72" s="225"/>
      <c r="R72" s="225"/>
      <c r="S72" s="225"/>
      <c r="T72" s="227" cm="1">
        <f t="array" ref="T72">SUM(P72:S72/J72)</f>
        <v>0</v>
      </c>
      <c r="U72" s="225"/>
      <c r="V72" s="225"/>
      <c r="W72" s="225"/>
      <c r="X72" s="225"/>
    </row>
    <row r="73" spans="1:24" ht="49.9" customHeight="1" thickBot="1" x14ac:dyDescent="0.35">
      <c r="A73" t="str">
        <f t="shared" si="1"/>
        <v>SECRETARIA_DE_ADMINISTRACION_Y_FINANZASDIRECCION DE INGRESOS2Programa de Convenios</v>
      </c>
      <c r="B73" t="str">
        <f t="shared" si="8"/>
        <v>SECRETARIA_DE_ADMINISTRACION_Y_FINANZASDIRECCION DE INGRESOS2</v>
      </c>
      <c r="C73" s="158" t="s">
        <v>534</v>
      </c>
      <c r="D73" s="153" t="s">
        <v>114</v>
      </c>
      <c r="E73" s="4">
        <f t="array" ref="E73">COUNTIF($D$4:D73,D73:D73)</f>
        <v>2</v>
      </c>
      <c r="F73" s="170" t="s">
        <v>117</v>
      </c>
      <c r="G73" s="183" t="s">
        <v>1285</v>
      </c>
      <c r="H73" s="184" t="s">
        <v>118</v>
      </c>
      <c r="I73" s="184">
        <v>300</v>
      </c>
      <c r="J73" s="185">
        <v>320</v>
      </c>
      <c r="K73" s="206" t="s">
        <v>855</v>
      </c>
      <c r="L73" s="184" t="s">
        <v>856</v>
      </c>
      <c r="M73" s="185" t="s">
        <v>857</v>
      </c>
      <c r="N73" s="5"/>
      <c r="O73" s="225"/>
      <c r="P73" s="225"/>
      <c r="Q73" s="225"/>
      <c r="R73" s="225"/>
      <c r="S73" s="225"/>
      <c r="T73" s="227" cm="1">
        <f t="array" ref="T73">SUM(P73:S73/J73)</f>
        <v>0</v>
      </c>
      <c r="U73" s="225"/>
      <c r="V73" s="225"/>
      <c r="W73" s="225"/>
      <c r="X73" s="225"/>
    </row>
    <row r="74" spans="1:24" ht="49.9" customHeight="1" thickBot="1" x14ac:dyDescent="0.35">
      <c r="A74" t="str">
        <f t="shared" si="1"/>
        <v>SECRETARIA_DE_ADMINISTRACION_Y_FINANZASDIRECCION DE INGRESOS3Programa Integral de Recaudación</v>
      </c>
      <c r="B74" t="str">
        <f t="shared" si="8"/>
        <v>SECRETARIA_DE_ADMINISTRACION_Y_FINANZASDIRECCION DE INGRESOS3</v>
      </c>
      <c r="C74" s="158" t="s">
        <v>534</v>
      </c>
      <c r="D74" s="153" t="s">
        <v>114</v>
      </c>
      <c r="E74" s="4">
        <f t="array" ref="E74">COUNTIF($D$4:D74,D74:D74)</f>
        <v>3</v>
      </c>
      <c r="F74" s="170" t="s">
        <v>119</v>
      </c>
      <c r="G74" s="183" t="s">
        <v>1286</v>
      </c>
      <c r="H74" s="184" t="s">
        <v>1287</v>
      </c>
      <c r="I74" s="188">
        <v>324000000</v>
      </c>
      <c r="J74" s="189">
        <v>336000000</v>
      </c>
      <c r="K74" s="206" t="s">
        <v>855</v>
      </c>
      <c r="L74" s="184" t="s">
        <v>856</v>
      </c>
      <c r="M74" s="185" t="s">
        <v>857</v>
      </c>
      <c r="N74" s="5"/>
      <c r="O74" s="225"/>
      <c r="P74" s="225"/>
      <c r="Q74" s="225"/>
      <c r="R74" s="225"/>
      <c r="S74" s="225"/>
      <c r="T74" s="227" cm="1">
        <f t="array" ref="T74">SUM(P74:S74/J74)</f>
        <v>0</v>
      </c>
      <c r="U74" s="225"/>
      <c r="V74" s="225"/>
      <c r="W74" s="225"/>
      <c r="X74" s="225"/>
    </row>
    <row r="75" spans="1:24" ht="49.9" customHeight="1" thickBot="1" x14ac:dyDescent="0.35">
      <c r="A75" t="str">
        <f t="shared" si="1"/>
        <v>SECRETARIA_DE_ADMINISTRACION_Y_FINANZASDIRECCION DE RECURSOS MATERIALES1Administración y control de los Recursos Materiales</v>
      </c>
      <c r="B75" t="str">
        <f t="shared" si="8"/>
        <v>SECRETARIA_DE_ADMINISTRACION_Y_FINANZASDIRECCION DE RECURSOS MATERIALES1</v>
      </c>
      <c r="C75" s="158" t="s">
        <v>534</v>
      </c>
      <c r="D75" s="153" t="s">
        <v>120</v>
      </c>
      <c r="E75" s="4">
        <f t="array" ref="E75">COUNTIF($D$4:D75,D75:D75)</f>
        <v>1</v>
      </c>
      <c r="F75" s="176" t="s">
        <v>610</v>
      </c>
      <c r="G75" s="183" t="s">
        <v>1288</v>
      </c>
      <c r="H75" s="184" t="s">
        <v>1289</v>
      </c>
      <c r="I75" s="184">
        <v>4000</v>
      </c>
      <c r="J75" s="185">
        <v>5000</v>
      </c>
      <c r="K75" s="206" t="s">
        <v>858</v>
      </c>
      <c r="L75" s="184">
        <v>3336665995</v>
      </c>
      <c r="M75" s="185" t="s">
        <v>859</v>
      </c>
      <c r="N75" s="5"/>
      <c r="O75" s="225"/>
      <c r="P75" s="225"/>
      <c r="Q75" s="225"/>
      <c r="R75" s="225"/>
      <c r="S75" s="225"/>
      <c r="T75" s="227" cm="1">
        <f t="array" ref="T75">SUM(P75:S75/J75)</f>
        <v>0</v>
      </c>
      <c r="U75" s="225"/>
      <c r="V75" s="225"/>
      <c r="W75" s="225"/>
      <c r="X75" s="225"/>
    </row>
    <row r="76" spans="1:24" ht="49.9" customHeight="1" thickBot="1" x14ac:dyDescent="0.35">
      <c r="A76" t="str">
        <f t="shared" si="1"/>
        <v>SECRETARIA_DE_ADMINISTRACION_Y_FINANZASSUBDIRECCION DE PATRIMONIO1Administración de Bienes Inmuebles</v>
      </c>
      <c r="B76" t="str">
        <f t="shared" si="8"/>
        <v>SECRETARIA_DE_ADMINISTRACION_Y_FINANZASSUBDIRECCION DE PATRIMONIO1</v>
      </c>
      <c r="C76" s="158" t="s">
        <v>534</v>
      </c>
      <c r="D76" s="153" t="s">
        <v>568</v>
      </c>
      <c r="E76" s="4">
        <f t="array" ref="E76">COUNTIF($D$4:D76,D76:D76)</f>
        <v>1</v>
      </c>
      <c r="F76" s="237" t="s">
        <v>611</v>
      </c>
      <c r="G76" s="183" t="s">
        <v>1290</v>
      </c>
      <c r="H76" s="184" t="s">
        <v>1291</v>
      </c>
      <c r="I76" s="184">
        <v>0</v>
      </c>
      <c r="J76" s="185">
        <v>1500</v>
      </c>
      <c r="K76" s="352" t="s">
        <v>1046</v>
      </c>
      <c r="L76" s="352" t="s">
        <v>860</v>
      </c>
      <c r="M76" s="352" t="s">
        <v>861</v>
      </c>
      <c r="N76" s="5"/>
      <c r="O76" s="225"/>
      <c r="P76" s="225"/>
      <c r="Q76" s="225"/>
      <c r="R76" s="225"/>
      <c r="S76" s="225"/>
      <c r="T76" s="227" cm="1">
        <f t="array" ref="T76">SUM(P76:S76/J76)</f>
        <v>0</v>
      </c>
      <c r="U76" s="225"/>
      <c r="V76" s="225"/>
      <c r="W76" s="225"/>
      <c r="X76" s="225"/>
    </row>
    <row r="77" spans="1:24" ht="49.9" customHeight="1" thickBot="1" x14ac:dyDescent="0.35">
      <c r="A77" t="str">
        <f t="shared" ref="A77:A142" si="9">B77&amp;F77</f>
        <v>SECRETARIA_DE_ADMINISTRACION_Y_FINANZASSUBDIRECCION DE PATRIMONIO2Administración de Bienes Inmuebles</v>
      </c>
      <c r="B77" t="str">
        <f t="shared" si="8"/>
        <v>SECRETARIA_DE_ADMINISTRACION_Y_FINANZASSUBDIRECCION DE PATRIMONIO2</v>
      </c>
      <c r="C77" s="158" t="s">
        <v>534</v>
      </c>
      <c r="D77" s="153" t="s">
        <v>568</v>
      </c>
      <c r="E77" s="4">
        <f t="array" ref="E77">COUNTIF($D$4:D77,D77:D77)</f>
        <v>2</v>
      </c>
      <c r="F77" s="237" t="s">
        <v>611</v>
      </c>
      <c r="G77" s="183" t="s">
        <v>1292</v>
      </c>
      <c r="H77" s="184" t="s">
        <v>1293</v>
      </c>
      <c r="I77" s="184">
        <v>15</v>
      </c>
      <c r="J77" s="185">
        <v>11</v>
      </c>
      <c r="K77" s="353" t="s">
        <v>1046</v>
      </c>
      <c r="L77" s="353" t="s">
        <v>860</v>
      </c>
      <c r="M77" s="353" t="s">
        <v>861</v>
      </c>
      <c r="N77" s="5"/>
      <c r="O77" s="225"/>
      <c r="P77" s="225"/>
      <c r="Q77" s="225"/>
      <c r="R77" s="225"/>
      <c r="S77" s="225"/>
      <c r="T77" s="227" cm="1">
        <f t="array" ref="T77">SUM(P77:S77/J77)</f>
        <v>0</v>
      </c>
      <c r="U77" s="225"/>
      <c r="V77" s="225"/>
      <c r="W77" s="225"/>
      <c r="X77" s="225"/>
    </row>
    <row r="78" spans="1:24" ht="49.9" customHeight="1" thickBot="1" x14ac:dyDescent="0.35">
      <c r="A78" t="str">
        <f t="shared" si="9"/>
        <v>SECRETARIA_DE_ADMINISTRACION_Y_FINANZASSUBDIRECCION DE PATRIMONIO3Administración de Bienes Inmuebles</v>
      </c>
      <c r="B78" t="str">
        <f t="shared" si="8"/>
        <v>SECRETARIA_DE_ADMINISTRACION_Y_FINANZASSUBDIRECCION DE PATRIMONIO3</v>
      </c>
      <c r="C78" s="158" t="s">
        <v>534</v>
      </c>
      <c r="D78" s="153" t="s">
        <v>568</v>
      </c>
      <c r="E78" s="4">
        <f t="array" ref="E78">COUNTIF($D$4:D78,D78:D78)</f>
        <v>3</v>
      </c>
      <c r="F78" s="237" t="s">
        <v>611</v>
      </c>
      <c r="G78" s="183" t="s">
        <v>1294</v>
      </c>
      <c r="H78" s="184" t="s">
        <v>1295</v>
      </c>
      <c r="I78" s="184">
        <v>65</v>
      </c>
      <c r="J78" s="185">
        <v>20</v>
      </c>
      <c r="K78" s="354" t="s">
        <v>1046</v>
      </c>
      <c r="L78" s="354" t="s">
        <v>860</v>
      </c>
      <c r="M78" s="354" t="s">
        <v>861</v>
      </c>
      <c r="N78" s="5"/>
      <c r="O78" s="225"/>
      <c r="P78" s="225"/>
      <c r="Q78" s="225"/>
      <c r="R78" s="225"/>
      <c r="S78" s="225"/>
      <c r="T78" s="227" cm="1">
        <f t="array" ref="T78">SUM(P78:S78/J78)</f>
        <v>0</v>
      </c>
      <c r="U78" s="225"/>
      <c r="V78" s="225"/>
      <c r="W78" s="225"/>
      <c r="X78" s="225"/>
    </row>
    <row r="79" spans="1:24" ht="49.9" customHeight="1" thickBot="1" x14ac:dyDescent="0.35">
      <c r="A79" t="str">
        <f t="shared" si="9"/>
        <v>SECRETARIA_DE_ADMINISTRACION_Y_FINANZASDEPARTAMENTO DE BIENES MUEBLES1Actualización y control de los inventarios de los bienes muebles.</v>
      </c>
      <c r="B79" t="str">
        <f t="shared" si="8"/>
        <v>SECRETARIA_DE_ADMINISTRACION_Y_FINANZASDEPARTAMENTO DE BIENES MUEBLES1</v>
      </c>
      <c r="C79" s="158" t="s">
        <v>534</v>
      </c>
      <c r="D79" s="153" t="s">
        <v>122</v>
      </c>
      <c r="E79" s="4">
        <f t="array" ref="E79">COUNTIF($D$4:D79,D79:D79)</f>
        <v>1</v>
      </c>
      <c r="F79" s="170" t="s">
        <v>123</v>
      </c>
      <c r="G79" s="183" t="s">
        <v>743</v>
      </c>
      <c r="H79" s="184" t="s">
        <v>1189</v>
      </c>
      <c r="I79" s="184">
        <v>29800</v>
      </c>
      <c r="J79" s="185">
        <v>30560</v>
      </c>
      <c r="K79" s="206" t="s">
        <v>862</v>
      </c>
      <c r="L79" s="184">
        <v>3314619220</v>
      </c>
      <c r="M79" s="185" t="s">
        <v>863</v>
      </c>
      <c r="N79" s="5"/>
      <c r="O79" s="225"/>
      <c r="P79" s="225"/>
      <c r="Q79" s="225"/>
      <c r="R79" s="225"/>
      <c r="S79" s="225"/>
      <c r="T79" s="227" cm="1">
        <f t="array" ref="T79">SUM(P79:S79/J79)</f>
        <v>0</v>
      </c>
      <c r="U79" s="225"/>
      <c r="V79" s="225"/>
      <c r="W79" s="225"/>
      <c r="X79" s="225"/>
    </row>
    <row r="80" spans="1:24" ht="49.9" customHeight="1" thickBot="1" x14ac:dyDescent="0.35">
      <c r="A80" t="str">
        <f t="shared" si="9"/>
        <v>SECRETARIA_DE_ADMINISTRACION_Y_FINANZASDEPARTAMENTO DE SERVICIOS GENERALES1Recursos Humanos eficiente</v>
      </c>
      <c r="B80" t="str">
        <f t="shared" si="8"/>
        <v>SECRETARIA_DE_ADMINISTRACION_Y_FINANZASDEPARTAMENTO DE SERVICIOS GENERALES1</v>
      </c>
      <c r="C80" s="158" t="s">
        <v>534</v>
      </c>
      <c r="D80" s="153" t="s">
        <v>569</v>
      </c>
      <c r="E80" s="4">
        <f t="array" ref="E80">COUNTIF($D$4:D80,D80:D80)</f>
        <v>1</v>
      </c>
      <c r="F80" s="176" t="s">
        <v>612</v>
      </c>
      <c r="G80" s="183" t="s">
        <v>1296</v>
      </c>
      <c r="H80" s="184" t="s">
        <v>1297</v>
      </c>
      <c r="I80" s="184">
        <v>0</v>
      </c>
      <c r="J80" s="185">
        <v>30</v>
      </c>
      <c r="K80" s="212" t="s">
        <v>864</v>
      </c>
      <c r="L80" s="184">
        <v>3338091176</v>
      </c>
      <c r="M80" s="186" t="s">
        <v>865</v>
      </c>
      <c r="N80" s="5"/>
      <c r="O80" s="225"/>
      <c r="P80" s="225"/>
      <c r="Q80" s="225"/>
      <c r="R80" s="225"/>
      <c r="S80" s="225"/>
      <c r="T80" s="227" cm="1">
        <f t="array" ref="T80">SUM(P80:S80/J80)</f>
        <v>0</v>
      </c>
      <c r="U80" s="225"/>
      <c r="V80" s="225"/>
      <c r="W80" s="225"/>
      <c r="X80" s="225"/>
    </row>
    <row r="81" spans="1:24" ht="49.9" customHeight="1" thickBot="1" x14ac:dyDescent="0.35">
      <c r="A81" t="str">
        <f t="shared" si="9"/>
        <v>SECRETARIA_DE_ADMINISTRACION_Y_FINANZASDEPARTAMENTO DE TALLER MUNICIPAL1Mantenimiento preventivo y correctivo del parque vehicular</v>
      </c>
      <c r="B81" t="str">
        <f t="shared" si="8"/>
        <v>SECRETARIA_DE_ADMINISTRACION_Y_FINANZASDEPARTAMENTO DE TALLER MUNICIPAL1</v>
      </c>
      <c r="C81" s="158" t="s">
        <v>534</v>
      </c>
      <c r="D81" s="153" t="s">
        <v>127</v>
      </c>
      <c r="E81" s="4">
        <f t="array" ref="E81">COUNTIF($D$4:D81,D81:D81)</f>
        <v>1</v>
      </c>
      <c r="F81" s="176" t="s">
        <v>613</v>
      </c>
      <c r="G81" s="183" t="s">
        <v>1298</v>
      </c>
      <c r="H81" s="184" t="s">
        <v>1299</v>
      </c>
      <c r="I81" s="184">
        <v>0</v>
      </c>
      <c r="J81" s="185">
        <v>800</v>
      </c>
      <c r="K81" s="213" t="s">
        <v>866</v>
      </c>
      <c r="L81" s="184">
        <v>3320663142</v>
      </c>
      <c r="M81" s="185" t="s">
        <v>867</v>
      </c>
      <c r="N81" s="5"/>
      <c r="O81" s="225" t="s">
        <v>1650</v>
      </c>
      <c r="P81" s="225">
        <v>197</v>
      </c>
      <c r="Q81" s="225"/>
      <c r="R81" s="225"/>
      <c r="S81" s="225"/>
      <c r="T81" s="227" cm="1">
        <f t="array" ref="T81">SUM(P81:S81/J81)</f>
        <v>0.24625</v>
      </c>
      <c r="U81" s="225" t="s">
        <v>1686</v>
      </c>
      <c r="V81" s="225"/>
      <c r="W81" s="225"/>
      <c r="X81" s="225"/>
    </row>
    <row r="82" spans="1:24" ht="49.9" customHeight="1" thickBot="1" x14ac:dyDescent="0.35">
      <c r="A82" t="str">
        <f t="shared" si="9"/>
        <v>SECRETARIA_DE_ADMINISTRACION_Y_FINANZASSUBDIRECCION DE COMPRAS Y ADQUISICIONES1Licitaciones Ejecutadas</v>
      </c>
      <c r="B82" t="str">
        <f t="shared" si="8"/>
        <v>SECRETARIA_DE_ADMINISTRACION_Y_FINANZASSUBDIRECCION DE COMPRAS Y ADQUISICIONES1</v>
      </c>
      <c r="C82" s="158" t="s">
        <v>534</v>
      </c>
      <c r="D82" s="153" t="s">
        <v>129</v>
      </c>
      <c r="E82" s="4">
        <f t="array" ref="E82">COUNTIF($D$4:D82,D82:D82)</f>
        <v>1</v>
      </c>
      <c r="F82" s="176" t="s">
        <v>614</v>
      </c>
      <c r="G82" s="183" t="s">
        <v>1300</v>
      </c>
      <c r="H82" s="184" t="s">
        <v>1301</v>
      </c>
      <c r="I82" s="184">
        <v>35</v>
      </c>
      <c r="J82" s="185">
        <v>50</v>
      </c>
      <c r="K82" s="206" t="s">
        <v>868</v>
      </c>
      <c r="L82" s="184">
        <v>3336665995</v>
      </c>
      <c r="M82" s="186" t="s">
        <v>869</v>
      </c>
      <c r="N82" s="5"/>
      <c r="O82" s="225"/>
      <c r="P82" s="225"/>
      <c r="Q82" s="225"/>
      <c r="R82" s="225"/>
      <c r="S82" s="225"/>
      <c r="T82" s="227" cm="1">
        <f t="array" ref="T82">SUM(P82:S82/J82)</f>
        <v>0</v>
      </c>
      <c r="U82" s="225"/>
      <c r="V82" s="225"/>
      <c r="W82" s="225"/>
      <c r="X82" s="225"/>
    </row>
    <row r="83" spans="1:24" ht="49.9" customHeight="1" thickBot="1" x14ac:dyDescent="0.35">
      <c r="A83" t="str">
        <f t="shared" si="9"/>
        <v>SECRETARIA_DE_ADMINISTRACION_Y_FINANZASSUBDIRECCION DE COMPRAS Y ADQUISICIONES2Capacitación para Adquisiciones</v>
      </c>
      <c r="B83" t="str">
        <f t="shared" si="8"/>
        <v>SECRETARIA_DE_ADMINISTRACION_Y_FINANZASSUBDIRECCION DE COMPRAS Y ADQUISICIONES2</v>
      </c>
      <c r="C83" s="158" t="s">
        <v>534</v>
      </c>
      <c r="D83" s="153" t="s">
        <v>129</v>
      </c>
      <c r="E83" s="4">
        <f t="array" ref="E83">COUNTIF($D$4:D83,D83:D83)</f>
        <v>2</v>
      </c>
      <c r="F83" s="171" t="s">
        <v>615</v>
      </c>
      <c r="G83" s="183" t="s">
        <v>1302</v>
      </c>
      <c r="H83" s="184" t="s">
        <v>1245</v>
      </c>
      <c r="I83" s="184">
        <v>0</v>
      </c>
      <c r="J83" s="185">
        <v>4</v>
      </c>
      <c r="K83" s="206" t="s">
        <v>868</v>
      </c>
      <c r="L83" s="184">
        <v>3336665995</v>
      </c>
      <c r="M83" s="186" t="s">
        <v>869</v>
      </c>
      <c r="N83" s="5"/>
      <c r="O83" s="225"/>
      <c r="P83" s="225"/>
      <c r="Q83" s="225"/>
      <c r="R83" s="225"/>
      <c r="S83" s="225"/>
      <c r="T83" s="227" cm="1">
        <f t="array" ref="T83">SUM(P83:S83/J83)</f>
        <v>0</v>
      </c>
      <c r="U83" s="225"/>
      <c r="V83" s="225"/>
      <c r="W83" s="225"/>
      <c r="X83" s="225"/>
    </row>
    <row r="84" spans="1:24" ht="49.9" customHeight="1" thickBot="1" x14ac:dyDescent="0.35">
      <c r="A84" t="str">
        <f t="shared" si="9"/>
        <v>SECRETARIA_DE_ADMINISTRACION_Y_FINANZASDIRECCION DE CATASTRO1Tramites y Servicios</v>
      </c>
      <c r="B84" t="str">
        <f t="shared" si="8"/>
        <v>SECRETARIA_DE_ADMINISTRACION_Y_FINANZASDIRECCION DE CATASTRO1</v>
      </c>
      <c r="C84" s="158" t="s">
        <v>534</v>
      </c>
      <c r="D84" s="153" t="s">
        <v>132</v>
      </c>
      <c r="E84" s="4">
        <f t="array" ref="E84">COUNTIF($D$4:D84,D84:D84)</f>
        <v>1</v>
      </c>
      <c r="F84" s="171" t="s">
        <v>616</v>
      </c>
      <c r="G84" s="183" t="s">
        <v>1303</v>
      </c>
      <c r="H84" s="184" t="s">
        <v>1304</v>
      </c>
      <c r="I84" s="184">
        <v>25199</v>
      </c>
      <c r="J84" s="185">
        <v>26500</v>
      </c>
      <c r="K84" s="206" t="s">
        <v>870</v>
      </c>
      <c r="L84" s="184">
        <v>3338379393</v>
      </c>
      <c r="M84" s="186" t="s">
        <v>871</v>
      </c>
      <c r="N84" s="5"/>
      <c r="O84" s="225"/>
      <c r="P84" s="225"/>
      <c r="Q84" s="225"/>
      <c r="R84" s="225"/>
      <c r="S84" s="225"/>
      <c r="T84" s="227" cm="1">
        <f t="array" ref="T84">SUM(P84:S84/J84)</f>
        <v>0</v>
      </c>
      <c r="U84" s="225"/>
      <c r="V84" s="225"/>
      <c r="W84" s="225"/>
      <c r="X84" s="225"/>
    </row>
    <row r="85" spans="1:24" ht="49.9" customHeight="1" thickBot="1" x14ac:dyDescent="0.35">
      <c r="A85" t="str">
        <f t="shared" si="9"/>
        <v>SECRETARIA_DE_ADMINISTRACION_Y_FINANZASDEPARTAMENTO DE SOPORTE Y MANTENIMIENTO1Sistema de control de servicios</v>
      </c>
      <c r="B85" t="str">
        <f t="shared" si="8"/>
        <v>SECRETARIA_DE_ADMINISTRACION_Y_FINANZASDEPARTAMENTO DE SOPORTE Y MANTENIMIENTO1</v>
      </c>
      <c r="C85" s="158" t="s">
        <v>534</v>
      </c>
      <c r="D85" s="153" t="s">
        <v>136</v>
      </c>
      <c r="E85" s="4">
        <f t="array" ref="E85">COUNTIF($D$4:D85,D85:D85)</f>
        <v>1</v>
      </c>
      <c r="F85" s="176" t="s">
        <v>617</v>
      </c>
      <c r="G85" s="183" t="s">
        <v>1305</v>
      </c>
      <c r="H85" s="184" t="s">
        <v>785</v>
      </c>
      <c r="I85" s="184">
        <v>0</v>
      </c>
      <c r="J85" s="185">
        <v>5</v>
      </c>
      <c r="K85" s="206" t="s">
        <v>872</v>
      </c>
      <c r="L85" s="184">
        <v>3338379008</v>
      </c>
      <c r="M85" s="185" t="s">
        <v>873</v>
      </c>
      <c r="N85" s="5"/>
      <c r="O85" s="225" t="s">
        <v>1649</v>
      </c>
      <c r="P85" s="225">
        <v>2</v>
      </c>
      <c r="Q85" s="225"/>
      <c r="R85" s="225"/>
      <c r="S85" s="225"/>
      <c r="T85" s="227" cm="1">
        <f t="array" ref="T85">SUM(P85:S85/J85)</f>
        <v>0.4</v>
      </c>
      <c r="U85" s="225" t="s">
        <v>1687</v>
      </c>
      <c r="V85" s="225"/>
      <c r="W85" s="225"/>
      <c r="X85" s="225"/>
    </row>
    <row r="86" spans="1:24" ht="49.9" customHeight="1" thickBot="1" x14ac:dyDescent="0.35">
      <c r="A86" t="str">
        <f t="shared" si="9"/>
        <v>SECRETARIA_DE_ADMINISTRACION_Y_FINANZASDEPARTAMENTO DE REDES Y TELECOMUNICACIONES1Instalación de Cámaras de Seguridad</v>
      </c>
      <c r="B86" t="str">
        <f t="shared" ref="B86:B152" si="10">C86&amp;D86&amp;E86</f>
        <v>SECRETARIA_DE_ADMINISTRACION_Y_FINANZASDEPARTAMENTO DE REDES Y TELECOMUNICACIONES1</v>
      </c>
      <c r="C86" s="158" t="s">
        <v>534</v>
      </c>
      <c r="D86" s="153" t="s">
        <v>570</v>
      </c>
      <c r="E86" s="4">
        <f t="array" ref="E86">COUNTIF($D$4:D86,D86:D86)</f>
        <v>1</v>
      </c>
      <c r="F86" s="176" t="s">
        <v>618</v>
      </c>
      <c r="G86" s="183" t="s">
        <v>1306</v>
      </c>
      <c r="H86" s="184" t="s">
        <v>759</v>
      </c>
      <c r="I86" s="184">
        <v>0</v>
      </c>
      <c r="J86" s="185">
        <v>6</v>
      </c>
      <c r="K86" s="206" t="s">
        <v>872</v>
      </c>
      <c r="L86" s="184">
        <v>3338379008</v>
      </c>
      <c r="M86" s="186" t="s">
        <v>873</v>
      </c>
      <c r="N86" t="s">
        <v>1094</v>
      </c>
      <c r="O86" s="225"/>
      <c r="P86" s="225"/>
      <c r="Q86" s="225"/>
      <c r="R86" s="225"/>
      <c r="S86" s="225"/>
      <c r="T86" s="227" cm="1">
        <f t="array" ref="T86">SUM(P86:S86/J86)</f>
        <v>0</v>
      </c>
      <c r="U86" s="225"/>
      <c r="V86" s="225"/>
      <c r="W86" s="225"/>
      <c r="X86" s="225"/>
    </row>
    <row r="87" spans="1:24" ht="49.9" customHeight="1" thickBot="1" x14ac:dyDescent="0.35">
      <c r="A87" t="str">
        <f t="shared" si="9"/>
        <v>SECRETARIA_DE_ADMINISTRACION_Y_FINANZASDIRECCION DE CONTABILIDAD Y GLOSA1Programa de elaboración y presentación de Cuentas Públicas</v>
      </c>
      <c r="B87" t="str">
        <f t="shared" si="10"/>
        <v>SECRETARIA_DE_ADMINISTRACION_Y_FINANZASDIRECCION DE CONTABILIDAD Y GLOSA1</v>
      </c>
      <c r="C87" s="158" t="s">
        <v>534</v>
      </c>
      <c r="D87" s="153" t="s">
        <v>138</v>
      </c>
      <c r="E87" s="4">
        <f t="array" ref="E87">COUNTIF($D$4:D87,D87:D87)</f>
        <v>1</v>
      </c>
      <c r="F87" s="173" t="s">
        <v>139</v>
      </c>
      <c r="G87" s="183" t="s">
        <v>140</v>
      </c>
      <c r="H87" s="184" t="s">
        <v>141</v>
      </c>
      <c r="I87" s="184">
        <v>0</v>
      </c>
      <c r="J87" s="185">
        <v>14</v>
      </c>
      <c r="K87" s="214"/>
      <c r="L87" s="193"/>
      <c r="M87" s="187"/>
      <c r="N87" t="s">
        <v>1094</v>
      </c>
      <c r="O87" s="225"/>
      <c r="P87" s="225"/>
      <c r="Q87" s="225"/>
      <c r="R87" s="225"/>
      <c r="S87" s="225"/>
      <c r="T87" s="227" cm="1">
        <f t="array" ref="T87">SUM(P87:S87/J87)</f>
        <v>0</v>
      </c>
      <c r="U87" s="225"/>
      <c r="V87" s="225"/>
      <c r="W87" s="225"/>
      <c r="X87" s="225"/>
    </row>
    <row r="88" spans="1:24" ht="49.9" customHeight="1" thickBot="1" x14ac:dyDescent="0.35">
      <c r="A88" t="str">
        <f t="shared" si="9"/>
        <v>SECRETARIA_DE_CONTRALORIA_MUNICIPAL_Y_COMBATE_A_LA_CORRUPCIONDIRECCION DE AUDITORIA A OBRA PUBLICA Y SERVICIOS1Control documental de expedientes de obras</v>
      </c>
      <c r="B88" t="str">
        <f t="shared" si="10"/>
        <v>SECRETARIA_DE_CONTRALORIA_MUNICIPAL_Y_COMBATE_A_LA_CORRUPCIONDIRECCION DE AUDITORIA A OBRA PUBLICA Y SERVICIOS1</v>
      </c>
      <c r="C88" s="159" t="s">
        <v>535</v>
      </c>
      <c r="D88" s="153" t="s">
        <v>142</v>
      </c>
      <c r="E88" s="4">
        <f t="array" ref="E88">COUNTIF($D$4:D88,D88:D88)</f>
        <v>1</v>
      </c>
      <c r="F88" s="176" t="s">
        <v>619</v>
      </c>
      <c r="G88" s="183" t="s">
        <v>1129</v>
      </c>
      <c r="H88" s="184" t="s">
        <v>1130</v>
      </c>
      <c r="I88" s="184">
        <v>0</v>
      </c>
      <c r="J88" s="185">
        <v>150</v>
      </c>
      <c r="K88" s="206" t="s">
        <v>874</v>
      </c>
      <c r="L88" s="184" t="s">
        <v>875</v>
      </c>
      <c r="M88" s="187"/>
      <c r="N88" s="5"/>
      <c r="O88" s="225" t="s">
        <v>1656</v>
      </c>
      <c r="P88" s="225">
        <v>42</v>
      </c>
      <c r="Q88" s="225"/>
      <c r="R88" s="225"/>
      <c r="S88" s="225"/>
      <c r="T88" s="227" cm="1">
        <f t="array" ref="T88">SUM(P88:S88/J88)</f>
        <v>0.28000000000000003</v>
      </c>
      <c r="U88" s="225" t="s">
        <v>1688</v>
      </c>
      <c r="V88" s="225"/>
      <c r="W88" s="225"/>
      <c r="X88" s="225"/>
    </row>
    <row r="89" spans="1:24" ht="49.9" customHeight="1" thickBot="1" x14ac:dyDescent="0.35">
      <c r="A89" t="str">
        <f t="shared" si="9"/>
        <v>SECRETARIA_DE_CONTRALORIA_MUNICIPAL_Y_COMBATE_A_LA_CORRUPCIONDIRECCION DE AUDITORIA A OBRA PUBLICA Y SERVICIOS2Análisis documental de expedientes de obras</v>
      </c>
      <c r="B89" t="str">
        <f t="shared" si="10"/>
        <v>SECRETARIA_DE_CONTRALORIA_MUNICIPAL_Y_COMBATE_A_LA_CORRUPCIONDIRECCION DE AUDITORIA A OBRA PUBLICA Y SERVICIOS2</v>
      </c>
      <c r="C89" s="159" t="s">
        <v>535</v>
      </c>
      <c r="D89" s="153" t="s">
        <v>142</v>
      </c>
      <c r="E89" s="4">
        <f t="array" ref="E89">COUNTIF($D$4:D89,D89:D89)</f>
        <v>2</v>
      </c>
      <c r="F89" s="176" t="s">
        <v>620</v>
      </c>
      <c r="G89" s="183" t="s">
        <v>1127</v>
      </c>
      <c r="H89" s="184" t="s">
        <v>1128</v>
      </c>
      <c r="I89" s="184">
        <v>0</v>
      </c>
      <c r="J89" s="185">
        <v>150</v>
      </c>
      <c r="K89" s="206" t="s">
        <v>874</v>
      </c>
      <c r="L89" s="184" t="s">
        <v>875</v>
      </c>
      <c r="M89" s="187"/>
      <c r="N89" s="5"/>
      <c r="O89" s="225" t="s">
        <v>1656</v>
      </c>
      <c r="P89" s="225">
        <v>42</v>
      </c>
      <c r="Q89" s="225"/>
      <c r="R89" s="225"/>
      <c r="S89" s="225"/>
      <c r="T89" s="227" cm="1">
        <f t="array" ref="T89">SUM(P89:S89/J89)</f>
        <v>0.28000000000000003</v>
      </c>
      <c r="U89" s="225" t="s">
        <v>1689</v>
      </c>
      <c r="V89" s="225"/>
      <c r="W89" s="225"/>
      <c r="X89" s="225"/>
    </row>
    <row r="90" spans="1:24" ht="49.9" customHeight="1" thickBot="1" x14ac:dyDescent="0.35">
      <c r="A90" t="str">
        <f t="shared" si="9"/>
        <v>SECRETARIA_DE_CONTRALORIA_MUNICIPAL_Y_COMBATE_A_LA_CORRUPCIONDIRECCION DE AUDITORIA GUBERNAMENTAL Y COMBATE A LA CORRUPCION1Auditorías</v>
      </c>
      <c r="B90" t="str">
        <f t="shared" si="10"/>
        <v>SECRETARIA_DE_CONTRALORIA_MUNICIPAL_Y_COMBATE_A_LA_CORRUPCIONDIRECCION DE AUDITORIA GUBERNAMENTAL Y COMBATE A LA CORRUPCION1</v>
      </c>
      <c r="C90" s="159" t="s">
        <v>535</v>
      </c>
      <c r="D90" s="153" t="s">
        <v>145</v>
      </c>
      <c r="E90" s="4">
        <f t="array" ref="E90">COUNTIF($D$4:D90,D90:D90)</f>
        <v>1</v>
      </c>
      <c r="F90" s="171" t="s">
        <v>621</v>
      </c>
      <c r="G90" s="183" t="s">
        <v>1307</v>
      </c>
      <c r="H90" s="184" t="s">
        <v>1308</v>
      </c>
      <c r="I90" s="184">
        <v>10</v>
      </c>
      <c r="J90" s="185">
        <v>8</v>
      </c>
      <c r="K90" s="206" t="s">
        <v>876</v>
      </c>
      <c r="L90" s="184">
        <v>3314176115</v>
      </c>
      <c r="M90" s="186" t="s">
        <v>877</v>
      </c>
      <c r="N90" s="5"/>
      <c r="O90" s="225"/>
      <c r="P90" s="225"/>
      <c r="Q90" s="225"/>
      <c r="R90" s="225"/>
      <c r="S90" s="225"/>
      <c r="T90" s="227" cm="1">
        <f t="array" ref="T90">SUM(P90:S90/J90)</f>
        <v>0</v>
      </c>
      <c r="U90" s="225"/>
      <c r="V90" s="225"/>
      <c r="W90" s="225"/>
      <c r="X90" s="225"/>
    </row>
    <row r="91" spans="1:24" ht="49.9" customHeight="1" thickBot="1" x14ac:dyDescent="0.35">
      <c r="A91" t="str">
        <f t="shared" si="9"/>
        <v>SECRETARIA_DE_CONTRALORIA_MUNICIPAL_Y_COMBATE_A_LA_CORRUPCIONDIRECCION DE AUDITORIA GUBERNAMENTAL Y COMBATE A LA CORRUPCION2Visitas de Inspección</v>
      </c>
      <c r="B91" t="str">
        <f t="shared" si="10"/>
        <v>SECRETARIA_DE_CONTRALORIA_MUNICIPAL_Y_COMBATE_A_LA_CORRUPCIONDIRECCION DE AUDITORIA GUBERNAMENTAL Y COMBATE A LA CORRUPCION2</v>
      </c>
      <c r="C91" s="159" t="s">
        <v>535</v>
      </c>
      <c r="D91" s="153" t="s">
        <v>145</v>
      </c>
      <c r="E91" s="4">
        <f t="array" ref="E91">COUNTIF($D$4:D91,D91:D91)</f>
        <v>2</v>
      </c>
      <c r="F91" s="171" t="s">
        <v>622</v>
      </c>
      <c r="G91" s="183" t="s">
        <v>1309</v>
      </c>
      <c r="H91" s="184" t="s">
        <v>1310</v>
      </c>
      <c r="I91" s="184">
        <v>3</v>
      </c>
      <c r="J91" s="185">
        <v>8</v>
      </c>
      <c r="K91" s="206" t="s">
        <v>876</v>
      </c>
      <c r="L91" s="184">
        <v>3314176115</v>
      </c>
      <c r="M91" s="186" t="s">
        <v>877</v>
      </c>
      <c r="N91" s="5"/>
      <c r="O91" s="225"/>
      <c r="P91" s="225"/>
      <c r="Q91" s="225"/>
      <c r="R91" s="225"/>
      <c r="S91" s="225"/>
      <c r="T91" s="227" cm="1">
        <f t="array" ref="T91">SUM(P91:S91/J91)</f>
        <v>0</v>
      </c>
      <c r="U91" s="225"/>
      <c r="V91" s="225"/>
      <c r="W91" s="225"/>
      <c r="X91" s="225"/>
    </row>
    <row r="92" spans="1:24" ht="49.9" customHeight="1" thickBot="1" x14ac:dyDescent="0.35">
      <c r="A92" t="str">
        <f t="shared" si="9"/>
        <v>SECRETARIA_DE_CONTRALORIA_MUNICIPAL_Y_COMBATE_A_LA_CORRUPCIONSUBDIRECCION DE AUDITORIA FINANCIERA Y DE DESEMPEÑO1Auditorías</v>
      </c>
      <c r="B92" t="str">
        <f t="shared" si="10"/>
        <v>SECRETARIA_DE_CONTRALORIA_MUNICIPAL_Y_COMBATE_A_LA_CORRUPCIONSUBDIRECCION DE AUDITORIA FINANCIERA Y DE DESEMPEÑO1</v>
      </c>
      <c r="C92" s="159" t="s">
        <v>535</v>
      </c>
      <c r="D92" s="153" t="s">
        <v>148</v>
      </c>
      <c r="E92" s="4">
        <f t="array" ref="E92">COUNTIF($D$4:D92,D92:D92)</f>
        <v>1</v>
      </c>
      <c r="F92" s="171" t="s">
        <v>621</v>
      </c>
      <c r="G92" s="183" t="s">
        <v>1311</v>
      </c>
      <c r="H92" s="184" t="s">
        <v>1312</v>
      </c>
      <c r="I92" s="184">
        <v>10</v>
      </c>
      <c r="J92" s="185">
        <v>9</v>
      </c>
      <c r="K92" s="206" t="s">
        <v>878</v>
      </c>
      <c r="L92" s="184">
        <v>3310723898</v>
      </c>
      <c r="M92" s="215" t="s">
        <v>879</v>
      </c>
      <c r="N92" s="5"/>
      <c r="O92" s="225"/>
      <c r="P92" s="225"/>
      <c r="Q92" s="225"/>
      <c r="R92" s="225"/>
      <c r="S92" s="225"/>
      <c r="T92" s="227" cm="1">
        <f t="array" ref="T92">SUM(P92:S92/J92)</f>
        <v>0</v>
      </c>
      <c r="U92" s="225"/>
      <c r="V92" s="225"/>
      <c r="W92" s="225"/>
      <c r="X92" s="225"/>
    </row>
    <row r="93" spans="1:24" ht="49.9" customHeight="1" thickBot="1" x14ac:dyDescent="0.35">
      <c r="A93" t="str">
        <f t="shared" si="9"/>
        <v>SECRETARIA_DE_CONTRALORIA_MUNICIPAL_Y_COMBATE_A_LA_CORRUPCIONSUBDIRECCION DE AUDITORIA FINANCIERA Y DE DESEMPEÑO2Procedimientos de aclaración derivados de entrega recepción</v>
      </c>
      <c r="B93" t="str">
        <f t="shared" si="10"/>
        <v>SECRETARIA_DE_CONTRALORIA_MUNICIPAL_Y_COMBATE_A_LA_CORRUPCIONSUBDIRECCION DE AUDITORIA FINANCIERA Y DE DESEMPEÑO2</v>
      </c>
      <c r="C93" s="159" t="s">
        <v>535</v>
      </c>
      <c r="D93" s="153" t="s">
        <v>148</v>
      </c>
      <c r="E93" s="4">
        <f t="array" ref="E93">COUNTIF($D$4:D93,D93:D93)</f>
        <v>2</v>
      </c>
      <c r="F93" s="171" t="s">
        <v>623</v>
      </c>
      <c r="G93" s="183" t="s">
        <v>1313</v>
      </c>
      <c r="H93" s="184" t="s">
        <v>1314</v>
      </c>
      <c r="I93" s="184">
        <v>66</v>
      </c>
      <c r="J93" s="185">
        <v>30</v>
      </c>
      <c r="K93" s="206" t="s">
        <v>878</v>
      </c>
      <c r="L93" s="184">
        <v>3310723898</v>
      </c>
      <c r="M93" s="186" t="s">
        <v>880</v>
      </c>
      <c r="N93" s="5"/>
      <c r="O93" s="225"/>
      <c r="P93" s="225"/>
      <c r="Q93" s="225"/>
      <c r="R93" s="225"/>
      <c r="S93" s="225"/>
      <c r="T93" s="227" cm="1">
        <f t="array" ref="T93">SUM(P93:S93/J93)</f>
        <v>0</v>
      </c>
      <c r="U93" s="225"/>
      <c r="V93" s="225"/>
      <c r="W93" s="225"/>
      <c r="X93" s="225"/>
    </row>
    <row r="94" spans="1:24" ht="49.9" customHeight="1" thickBot="1" x14ac:dyDescent="0.35">
      <c r="A94" t="str">
        <f t="shared" si="9"/>
        <v>SECRETARIA_DE_CONTRALORIA_MUNICIPAL_Y_COMBATE_A_LA_CORRUPCIONSUBDIRECCION DE AUDITORIA FINANCIERA Y DE DESEMPEÑO3Visitas de Inspección</v>
      </c>
      <c r="B94" t="str">
        <f t="shared" si="10"/>
        <v>SECRETARIA_DE_CONTRALORIA_MUNICIPAL_Y_COMBATE_A_LA_CORRUPCIONSUBDIRECCION DE AUDITORIA FINANCIERA Y DE DESEMPEÑO3</v>
      </c>
      <c r="C94" s="159" t="s">
        <v>535</v>
      </c>
      <c r="D94" s="153" t="s">
        <v>148</v>
      </c>
      <c r="E94" s="4">
        <f t="array" ref="E94">COUNTIF($D$4:D94,D94:D94)</f>
        <v>3</v>
      </c>
      <c r="F94" s="171" t="s">
        <v>622</v>
      </c>
      <c r="G94" s="183" t="s">
        <v>1309</v>
      </c>
      <c r="H94" s="184" t="s">
        <v>1315</v>
      </c>
      <c r="I94" s="184">
        <v>3</v>
      </c>
      <c r="J94" s="185">
        <v>10</v>
      </c>
      <c r="K94" s="206" t="s">
        <v>878</v>
      </c>
      <c r="L94" s="184">
        <v>3310723898</v>
      </c>
      <c r="M94" s="186" t="s">
        <v>880</v>
      </c>
      <c r="N94" s="5"/>
      <c r="O94" s="225"/>
      <c r="P94" s="225"/>
      <c r="Q94" s="225"/>
      <c r="R94" s="225"/>
      <c r="S94" s="225"/>
      <c r="T94" s="227" cm="1">
        <f t="array" ref="T94">SUM(P94:S94/J94)</f>
        <v>0</v>
      </c>
      <c r="U94" s="225"/>
      <c r="V94" s="225"/>
      <c r="W94" s="225"/>
      <c r="X94" s="225"/>
    </row>
    <row r="95" spans="1:24" ht="49.9" customHeight="1" thickBot="1" x14ac:dyDescent="0.35">
      <c r="A95" t="str">
        <f t="shared" si="9"/>
        <v>SECRETARIA_DE_CONTRALORIA_MUNICIPAL_Y_COMBATE_A_LA_CORRUPCIONDIRECCION DE RESPONSABILIDADES Y EVOLUCION PATRIMONIAL1Educación e Innovación Tecnológica</v>
      </c>
      <c r="B95" t="str">
        <f t="shared" si="10"/>
        <v>SECRETARIA_DE_CONTRALORIA_MUNICIPAL_Y_COMBATE_A_LA_CORRUPCIONDIRECCION DE RESPONSABILIDADES Y EVOLUCION PATRIMONIAL1</v>
      </c>
      <c r="C95" s="159" t="s">
        <v>535</v>
      </c>
      <c r="D95" s="153" t="s">
        <v>571</v>
      </c>
      <c r="E95" s="4">
        <f t="array" ref="E95">COUNTIF($D$4:D95,D95:D95)</f>
        <v>1</v>
      </c>
      <c r="F95" s="171" t="s">
        <v>624</v>
      </c>
      <c r="G95" s="183" t="s">
        <v>1316</v>
      </c>
      <c r="H95" s="184" t="s">
        <v>1317</v>
      </c>
      <c r="I95" s="184">
        <v>0</v>
      </c>
      <c r="J95" s="185">
        <v>180</v>
      </c>
      <c r="K95" s="206" t="s">
        <v>881</v>
      </c>
      <c r="L95" s="184">
        <v>3314179257</v>
      </c>
      <c r="M95" s="186" t="s">
        <v>882</v>
      </c>
      <c r="N95" s="5"/>
      <c r="O95" s="225"/>
      <c r="P95" s="225"/>
      <c r="Q95" s="225"/>
      <c r="R95" s="225"/>
      <c r="S95" s="225"/>
      <c r="T95" s="227" cm="1">
        <f t="array" ref="T95">SUM(P95:S95/J95)</f>
        <v>0</v>
      </c>
      <c r="U95" s="225"/>
      <c r="V95" s="225"/>
      <c r="W95" s="225"/>
      <c r="X95" s="225"/>
    </row>
    <row r="96" spans="1:24" ht="49.9" customHeight="1" thickBot="1" x14ac:dyDescent="0.35">
      <c r="A96" t="str">
        <f t="shared" si="9"/>
        <v>OFICIALIA_MAYORDIRECCION DE DESARROLLO ORGANIZACIONAL1Elaboración de Manuales Administrativos</v>
      </c>
      <c r="B96" t="str">
        <f t="shared" si="10"/>
        <v>OFICIALIA_MAYORDIRECCION DE DESARROLLO ORGANIZACIONAL1</v>
      </c>
      <c r="C96" s="160" t="s">
        <v>536</v>
      </c>
      <c r="D96" s="153" t="s">
        <v>150</v>
      </c>
      <c r="E96" s="4">
        <f t="array" ref="E96">COUNTIF($D$4:D96,D96:D96)</f>
        <v>1</v>
      </c>
      <c r="F96" s="170" t="s">
        <v>151</v>
      </c>
      <c r="G96" s="183" t="s">
        <v>1766</v>
      </c>
      <c r="H96" s="184" t="s">
        <v>744</v>
      </c>
      <c r="I96" s="184">
        <v>0</v>
      </c>
      <c r="J96" s="185">
        <v>30</v>
      </c>
      <c r="K96" s="206" t="s">
        <v>883</v>
      </c>
      <c r="L96" s="184" t="s">
        <v>884</v>
      </c>
      <c r="M96" s="186" t="s">
        <v>885</v>
      </c>
      <c r="N96" s="5"/>
      <c r="O96" s="225" t="s">
        <v>732</v>
      </c>
      <c r="P96" s="225">
        <v>17</v>
      </c>
      <c r="Q96" s="225"/>
      <c r="R96" s="225"/>
      <c r="S96" s="225"/>
      <c r="T96" s="227" cm="1">
        <f t="array" ref="T96">SUM(P96:S96/J96)</f>
        <v>0.56666666666666665</v>
      </c>
      <c r="U96" s="225" t="s">
        <v>1690</v>
      </c>
      <c r="V96" s="225"/>
      <c r="W96" s="225"/>
      <c r="X96" s="225"/>
    </row>
    <row r="97" spans="1:26" ht="49.9" customHeight="1" thickBot="1" x14ac:dyDescent="0.35">
      <c r="A97" t="str">
        <f t="shared" si="9"/>
        <v>OFICIALIA_MAYORDIRECCION DE DESARROLLO ORGANIZACIONAL2Armonización Organizativa</v>
      </c>
      <c r="B97" t="str">
        <f t="shared" si="10"/>
        <v>OFICIALIA_MAYORDIRECCION DE DESARROLLO ORGANIZACIONAL2</v>
      </c>
      <c r="C97" s="160" t="s">
        <v>536</v>
      </c>
      <c r="D97" s="153" t="s">
        <v>150</v>
      </c>
      <c r="E97" s="4">
        <f t="array" ref="E97">COUNTIF($D$4:D97,D97:D97)</f>
        <v>2</v>
      </c>
      <c r="F97" s="171" t="s">
        <v>625</v>
      </c>
      <c r="G97" s="183" t="s">
        <v>1765</v>
      </c>
      <c r="H97" s="184" t="s">
        <v>744</v>
      </c>
      <c r="I97" s="184">
        <v>0</v>
      </c>
      <c r="J97" s="185">
        <v>15</v>
      </c>
      <c r="K97" s="206" t="s">
        <v>883</v>
      </c>
      <c r="L97" s="184" t="s">
        <v>884</v>
      </c>
      <c r="M97" s="186" t="s">
        <v>885</v>
      </c>
      <c r="N97" s="5"/>
      <c r="O97" s="225" t="s">
        <v>732</v>
      </c>
      <c r="P97" s="225">
        <v>0</v>
      </c>
      <c r="Q97" s="225"/>
      <c r="R97" s="225"/>
      <c r="S97" s="225"/>
      <c r="T97" s="227" cm="1">
        <f t="array" ref="T97">SUM(P97:S97/J97)</f>
        <v>0</v>
      </c>
      <c r="U97" s="225" t="s">
        <v>1691</v>
      </c>
      <c r="V97" s="225"/>
      <c r="W97" s="225"/>
      <c r="X97" s="225"/>
    </row>
    <row r="98" spans="1:26" ht="49.9" customHeight="1" thickBot="1" x14ac:dyDescent="0.35">
      <c r="A98" t="str">
        <f t="shared" si="9"/>
        <v>OFICIALIA_MAYORDEPARTAMENTO DE CAPACITACION Y SERVICIO SOCIAL1Certificación en el ECO385</v>
      </c>
      <c r="B98" t="str">
        <f t="shared" si="10"/>
        <v>OFICIALIA_MAYORDEPARTAMENTO DE CAPACITACION Y SERVICIO SOCIAL1</v>
      </c>
      <c r="C98" s="160" t="s">
        <v>536</v>
      </c>
      <c r="D98" s="153" t="s">
        <v>152</v>
      </c>
      <c r="E98" s="4">
        <f t="array" ref="E98">COUNTIF($D$4:D98,D98:D98)</f>
        <v>1</v>
      </c>
      <c r="F98" s="170" t="s">
        <v>153</v>
      </c>
      <c r="G98" s="183" t="s">
        <v>745</v>
      </c>
      <c r="H98" s="184" t="s">
        <v>746</v>
      </c>
      <c r="I98" s="184">
        <v>0</v>
      </c>
      <c r="J98" s="185">
        <v>51</v>
      </c>
      <c r="K98" s="206" t="s">
        <v>886</v>
      </c>
      <c r="L98" s="184" t="s">
        <v>887</v>
      </c>
      <c r="M98" s="186" t="s">
        <v>888</v>
      </c>
      <c r="N98" s="5"/>
      <c r="O98" s="225"/>
      <c r="P98" s="225"/>
      <c r="Q98" s="225"/>
      <c r="R98" s="225"/>
      <c r="S98" s="225"/>
      <c r="T98" s="227" cm="1">
        <f t="array" ref="T98">SUM(P98:S98/J98)</f>
        <v>0</v>
      </c>
      <c r="U98" s="225"/>
      <c r="V98" s="225"/>
      <c r="W98" s="225"/>
      <c r="X98" s="225"/>
      <c r="Z98" s="3"/>
    </row>
    <row r="99" spans="1:26" ht="49.9" customHeight="1" thickBot="1" x14ac:dyDescent="0.35">
      <c r="A99" t="str">
        <f t="shared" si="9"/>
        <v>OFICIALIA_MAYORDEPARTAMENTO DE CAPACITACION Y SERVICIO SOCIAL2Capacitación en materia de Derechos Humanos</v>
      </c>
      <c r="B99" t="str">
        <f t="shared" si="10"/>
        <v>OFICIALIA_MAYORDEPARTAMENTO DE CAPACITACION Y SERVICIO SOCIAL2</v>
      </c>
      <c r="C99" s="160" t="s">
        <v>536</v>
      </c>
      <c r="D99" s="153" t="s">
        <v>152</v>
      </c>
      <c r="E99" s="4">
        <f t="array" ref="E99">COUNTIF($D$4:D99,D99:D99)</f>
        <v>2</v>
      </c>
      <c r="F99" s="171" t="s">
        <v>491</v>
      </c>
      <c r="G99" s="183" t="s">
        <v>747</v>
      </c>
      <c r="H99" s="184" t="s">
        <v>748</v>
      </c>
      <c r="I99" s="184">
        <v>0</v>
      </c>
      <c r="J99" s="185">
        <v>800</v>
      </c>
      <c r="K99" s="206" t="s">
        <v>886</v>
      </c>
      <c r="L99" s="184" t="s">
        <v>887</v>
      </c>
      <c r="M99" s="186" t="s">
        <v>888</v>
      </c>
      <c r="N99" s="5"/>
      <c r="O99" s="225"/>
      <c r="P99" s="225"/>
      <c r="Q99" s="225"/>
      <c r="R99" s="225"/>
      <c r="S99" s="225"/>
      <c r="T99" s="227" cm="1">
        <f t="array" ref="T99">SUM(P99:S99/J99)</f>
        <v>0</v>
      </c>
      <c r="U99" s="225"/>
      <c r="V99" s="225"/>
      <c r="W99" s="225"/>
      <c r="X99" s="225"/>
      <c r="Z99" s="3"/>
    </row>
    <row r="100" spans="1:26" ht="49.9" customHeight="1" thickBot="1" x14ac:dyDescent="0.35">
      <c r="A100" t="str">
        <f t="shared" si="9"/>
        <v>OFICIALIA_MAYORDEPARTAMENTO DE CAPACITACION Y SERVICIO SOCIAL3Desarrollo Académico Básico de las y los servidores públicos de la Secretaría de Servicios Públicos y Medio Ambiente</v>
      </c>
      <c r="B100" t="str">
        <f t="shared" si="10"/>
        <v>OFICIALIA_MAYORDEPARTAMENTO DE CAPACITACION Y SERVICIO SOCIAL3</v>
      </c>
      <c r="C100" s="160" t="s">
        <v>536</v>
      </c>
      <c r="D100" s="153" t="s">
        <v>152</v>
      </c>
      <c r="E100" s="4">
        <f t="array" ref="E100">COUNTIF($D$4:D100,D100:D100)</f>
        <v>3</v>
      </c>
      <c r="F100" s="171" t="s">
        <v>626</v>
      </c>
      <c r="G100" s="183" t="s">
        <v>745</v>
      </c>
      <c r="H100" s="184" t="s">
        <v>746</v>
      </c>
      <c r="I100" s="184">
        <v>0</v>
      </c>
      <c r="J100" s="185">
        <v>80</v>
      </c>
      <c r="K100" s="206" t="s">
        <v>886</v>
      </c>
      <c r="L100" s="184" t="s">
        <v>887</v>
      </c>
      <c r="M100" s="186" t="s">
        <v>888</v>
      </c>
      <c r="N100" s="5"/>
      <c r="O100" s="225"/>
      <c r="P100" s="225"/>
      <c r="Q100" s="225"/>
      <c r="R100" s="225"/>
      <c r="S100" s="225"/>
      <c r="T100" s="227" cm="1">
        <f t="array" ref="T100">SUM(P100:S100/J100)</f>
        <v>0</v>
      </c>
      <c r="U100" s="225"/>
      <c r="V100" s="225"/>
      <c r="W100" s="225"/>
      <c r="X100" s="225"/>
      <c r="Z100" s="4"/>
    </row>
    <row r="101" spans="1:26" ht="49.9" customHeight="1" thickBot="1" x14ac:dyDescent="0.35">
      <c r="A101" t="str">
        <f t="shared" si="9"/>
        <v>OFICIALIA_MAYORDEPARTAMENTO DE CAPACITACION Y SERVICIO SOCIAL4Difusión de Protocolos</v>
      </c>
      <c r="B101" t="str">
        <f t="shared" si="10"/>
        <v>OFICIALIA_MAYORDEPARTAMENTO DE CAPACITACION Y SERVICIO SOCIAL4</v>
      </c>
      <c r="C101" s="160" t="s">
        <v>536</v>
      </c>
      <c r="D101" s="153" t="s">
        <v>152</v>
      </c>
      <c r="E101" s="4">
        <f t="array" ref="E101">COUNTIF($D$4:D101,D101:D101)</f>
        <v>4</v>
      </c>
      <c r="F101" s="171" t="s">
        <v>627</v>
      </c>
      <c r="G101" s="183" t="s">
        <v>1318</v>
      </c>
      <c r="H101" s="184" t="s">
        <v>1319</v>
      </c>
      <c r="I101" s="184">
        <v>0</v>
      </c>
      <c r="J101" s="185">
        <v>1200</v>
      </c>
      <c r="K101" s="206" t="s">
        <v>886</v>
      </c>
      <c r="L101" s="184" t="s">
        <v>887</v>
      </c>
      <c r="M101" s="186" t="s">
        <v>888</v>
      </c>
      <c r="N101" s="5"/>
      <c r="O101" s="225"/>
      <c r="P101" s="225"/>
      <c r="Q101" s="225"/>
      <c r="R101" s="225"/>
      <c r="S101" s="225"/>
      <c r="T101" s="227" cm="1">
        <f t="array" ref="T101">SUM(P101:S101/J101)</f>
        <v>0</v>
      </c>
      <c r="U101" s="225"/>
      <c r="V101" s="225"/>
      <c r="W101" s="225"/>
      <c r="X101" s="225"/>
    </row>
    <row r="102" spans="1:26" ht="49.9" customHeight="1" thickBot="1" x14ac:dyDescent="0.35">
      <c r="A102" t="str">
        <f t="shared" si="9"/>
        <v>OFICIALIA_MAYORDEPARTAMENTO DE CAPACITACION Y SERVICIO SOCIAL5Fortalecimiento y Desarrollo de Habilidades Blandas y Desarrollo Humano</v>
      </c>
      <c r="B102" t="str">
        <f t="shared" si="10"/>
        <v>OFICIALIA_MAYORDEPARTAMENTO DE CAPACITACION Y SERVICIO SOCIAL5</v>
      </c>
      <c r="C102" s="160" t="s">
        <v>536</v>
      </c>
      <c r="D102" s="153" t="s">
        <v>152</v>
      </c>
      <c r="E102" s="4">
        <f t="array" ref="E102">COUNTIF($D$4:D102,D102:D102)</f>
        <v>5</v>
      </c>
      <c r="F102" s="170" t="s">
        <v>494</v>
      </c>
      <c r="G102" s="183" t="s">
        <v>1320</v>
      </c>
      <c r="H102" s="184" t="s">
        <v>748</v>
      </c>
      <c r="I102" s="184">
        <v>0</v>
      </c>
      <c r="J102" s="185">
        <v>1200</v>
      </c>
      <c r="K102" s="206" t="s">
        <v>886</v>
      </c>
      <c r="L102" s="184" t="s">
        <v>887</v>
      </c>
      <c r="M102" s="186" t="s">
        <v>888</v>
      </c>
      <c r="N102" s="5"/>
      <c r="O102" s="225"/>
      <c r="P102" s="225"/>
      <c r="Q102" s="225"/>
      <c r="R102" s="225"/>
      <c r="S102" s="225"/>
      <c r="T102" s="227" cm="1">
        <f t="array" ref="T102">SUM(P102:S102/J102)</f>
        <v>0</v>
      </c>
      <c r="U102" s="225"/>
      <c r="V102" s="225"/>
      <c r="W102" s="225"/>
      <c r="X102" s="225"/>
    </row>
    <row r="103" spans="1:26" ht="49.9" customHeight="1" thickBot="1" x14ac:dyDescent="0.35">
      <c r="A103" t="str">
        <f t="shared" si="9"/>
        <v>OFICIALIA_MAYORDEPARTAMENTO DE CAPACITACION Y SERVICIO SOCIAL6Fortalecimiento y Desarrollo de Habilidades Técnicas</v>
      </c>
      <c r="B103" t="str">
        <f t="shared" si="10"/>
        <v>OFICIALIA_MAYORDEPARTAMENTO DE CAPACITACION Y SERVICIO SOCIAL6</v>
      </c>
      <c r="C103" s="160" t="s">
        <v>536</v>
      </c>
      <c r="D103" s="153" t="s">
        <v>152</v>
      </c>
      <c r="E103" s="4">
        <f t="array" ref="E103">COUNTIF($D$4:D103,D103:D103)</f>
        <v>6</v>
      </c>
      <c r="F103" s="170" t="s">
        <v>495</v>
      </c>
      <c r="G103" s="183" t="s">
        <v>749</v>
      </c>
      <c r="H103" s="184" t="s">
        <v>748</v>
      </c>
      <c r="I103" s="184">
        <v>0</v>
      </c>
      <c r="J103" s="185">
        <v>1400</v>
      </c>
      <c r="K103" s="206" t="s">
        <v>886</v>
      </c>
      <c r="L103" s="184" t="s">
        <v>887</v>
      </c>
      <c r="M103" s="186" t="s">
        <v>888</v>
      </c>
      <c r="N103" s="5"/>
      <c r="O103" s="225"/>
      <c r="P103" s="225"/>
      <c r="Q103" s="225"/>
      <c r="R103" s="225"/>
      <c r="S103" s="225"/>
      <c r="T103" s="227" cm="1">
        <f t="array" ref="T103">SUM(P103:S103/J103)</f>
        <v>0</v>
      </c>
      <c r="U103" s="225"/>
      <c r="V103" s="225"/>
      <c r="W103" s="225"/>
      <c r="X103" s="225"/>
    </row>
    <row r="104" spans="1:26" ht="49.9" customHeight="1" thickBot="1" x14ac:dyDescent="0.35">
      <c r="A104" t="str">
        <f t="shared" si="9"/>
        <v>OFICIALIA_MAYORDEPARTAMENTO DE CAPACITACION Y SERVICIO SOCIAL7Promoción de estilos de vida y entornos laboral, alimentaria y físicamente saludable para el personal</v>
      </c>
      <c r="B104" t="str">
        <f t="shared" si="10"/>
        <v>OFICIALIA_MAYORDEPARTAMENTO DE CAPACITACION Y SERVICIO SOCIAL7</v>
      </c>
      <c r="C104" s="160" t="s">
        <v>536</v>
      </c>
      <c r="D104" s="153" t="s">
        <v>152</v>
      </c>
      <c r="E104" s="4">
        <f t="array" ref="E104">COUNTIF($D$4:D104,D104:D104)</f>
        <v>7</v>
      </c>
      <c r="F104" s="170" t="s">
        <v>496</v>
      </c>
      <c r="G104" s="183" t="s">
        <v>1321</v>
      </c>
      <c r="H104" s="184" t="s">
        <v>750</v>
      </c>
      <c r="I104" s="184">
        <v>0</v>
      </c>
      <c r="J104" s="185">
        <v>16</v>
      </c>
      <c r="K104" s="206" t="s">
        <v>886</v>
      </c>
      <c r="L104" s="184" t="s">
        <v>887</v>
      </c>
      <c r="M104" s="186" t="s">
        <v>888</v>
      </c>
      <c r="N104" s="5"/>
      <c r="O104" s="225"/>
      <c r="P104" s="225"/>
      <c r="Q104" s="225"/>
      <c r="R104" s="225"/>
      <c r="S104" s="225"/>
      <c r="T104" s="227" cm="1">
        <f t="array" ref="T104">SUM(P104:S104/J104)</f>
        <v>0</v>
      </c>
      <c r="U104" s="225"/>
      <c r="V104" s="225"/>
      <c r="W104" s="225"/>
      <c r="X104" s="225"/>
    </row>
    <row r="105" spans="1:26" ht="49.9" customHeight="1" thickBot="1" x14ac:dyDescent="0.35">
      <c r="A105" t="str">
        <f t="shared" si="9"/>
        <v>OFICIALIA_MAYORDEPARTAMENTO DE CAPACITACION Y SERVICIO SOCIAL8Tlaquepaque Universitario</v>
      </c>
      <c r="B105" t="str">
        <f t="shared" si="10"/>
        <v>OFICIALIA_MAYORDEPARTAMENTO DE CAPACITACION Y SERVICIO SOCIAL8</v>
      </c>
      <c r="C105" s="160" t="s">
        <v>536</v>
      </c>
      <c r="D105" s="153" t="s">
        <v>152</v>
      </c>
      <c r="E105" s="4">
        <f t="array" ref="E105">COUNTIF($D$4:D105,D105:D105)</f>
        <v>8</v>
      </c>
      <c r="F105" s="171" t="s">
        <v>628</v>
      </c>
      <c r="G105" s="183" t="s">
        <v>1322</v>
      </c>
      <c r="H105" s="184" t="s">
        <v>751</v>
      </c>
      <c r="I105" s="184">
        <v>533</v>
      </c>
      <c r="J105" s="185">
        <v>2000</v>
      </c>
      <c r="K105" s="206" t="s">
        <v>886</v>
      </c>
      <c r="L105" s="184" t="s">
        <v>887</v>
      </c>
      <c r="M105" s="185" t="s">
        <v>888</v>
      </c>
      <c r="N105" s="5"/>
      <c r="O105" s="225"/>
      <c r="P105" s="225"/>
      <c r="Q105" s="225"/>
      <c r="R105" s="225"/>
      <c r="S105" s="225"/>
      <c r="T105" s="227" cm="1">
        <f t="array" ref="T105">SUM(P105:S105/J105)</f>
        <v>0</v>
      </c>
      <c r="U105" s="225"/>
      <c r="V105" s="225"/>
      <c r="W105" s="225"/>
      <c r="X105" s="225"/>
    </row>
    <row r="106" spans="1:26" ht="49.9" customHeight="1" thickBot="1" x14ac:dyDescent="0.35">
      <c r="A106" t="str">
        <f t="shared" si="9"/>
        <v>OFICIALIA_MAYORDEPARTAMENTO DE INCIDENCIAS Y CALCULO DE NOMINA1Pago de Nóminas</v>
      </c>
      <c r="B106" t="str">
        <f t="shared" si="10"/>
        <v>OFICIALIA_MAYORDEPARTAMENTO DE INCIDENCIAS Y CALCULO DE NOMINA1</v>
      </c>
      <c r="C106" s="160" t="s">
        <v>536</v>
      </c>
      <c r="D106" s="153" t="s">
        <v>154</v>
      </c>
      <c r="E106" s="4">
        <f t="array" ref="E106">COUNTIF($D$4:D106,D106:D106)</f>
        <v>1</v>
      </c>
      <c r="F106" s="171" t="s">
        <v>629</v>
      </c>
      <c r="G106" s="183" t="s">
        <v>155</v>
      </c>
      <c r="H106" s="184" t="s">
        <v>752</v>
      </c>
      <c r="I106" s="184">
        <v>0</v>
      </c>
      <c r="J106" s="185">
        <v>24</v>
      </c>
      <c r="K106" s="209" t="s">
        <v>889</v>
      </c>
      <c r="L106" s="193"/>
      <c r="M106" s="186" t="s">
        <v>890</v>
      </c>
      <c r="N106" s="5"/>
      <c r="O106" s="225"/>
      <c r="P106" s="225"/>
      <c r="Q106" s="225"/>
      <c r="R106" s="225"/>
      <c r="S106" s="225"/>
      <c r="T106" s="227" cm="1">
        <f t="array" ref="T106">SUM(P106:S106/J106)</f>
        <v>0</v>
      </c>
      <c r="U106" s="225"/>
      <c r="V106" s="225"/>
      <c r="W106" s="225"/>
      <c r="X106" s="225"/>
    </row>
    <row r="107" spans="1:26" ht="49.9" customHeight="1" thickBot="1" x14ac:dyDescent="0.35">
      <c r="A107" t="str">
        <f t="shared" si="9"/>
        <v>SECRETARIA_DE_PLANIFICACION_ANALISIS_Y_GESTION_URBANASECRETARIA DE PLANIFICACION, ANALISIS Y GESTION URBANA1Coordinación de actividades de las direcciones que integran la Secretaría de Planificación, Análisis y Gestión Urbana</v>
      </c>
      <c r="B107" t="str">
        <f t="shared" si="10"/>
        <v>SECRETARIA_DE_PLANIFICACION_ANALISIS_Y_GESTION_URBANASECRETARIA DE PLANIFICACION, ANALISIS Y GESTION URBANA1</v>
      </c>
      <c r="C107" s="161" t="s">
        <v>537</v>
      </c>
      <c r="D107" s="153" t="s">
        <v>572</v>
      </c>
      <c r="E107" s="4">
        <f t="array" ref="E107">COUNTIF($D$4:D107,D107:D107)</f>
        <v>1</v>
      </c>
      <c r="F107" s="170" t="s">
        <v>630</v>
      </c>
      <c r="G107" s="183" t="s">
        <v>1323</v>
      </c>
      <c r="H107" s="184" t="s">
        <v>753</v>
      </c>
      <c r="I107" s="184">
        <v>0</v>
      </c>
      <c r="J107" s="185">
        <v>3</v>
      </c>
      <c r="K107" s="214" t="s">
        <v>1639</v>
      </c>
      <c r="L107" s="193" t="s">
        <v>1640</v>
      </c>
      <c r="M107" s="187"/>
      <c r="N107" s="5"/>
      <c r="O107" s="225"/>
      <c r="P107" s="225"/>
      <c r="Q107" s="225"/>
      <c r="R107" s="225"/>
      <c r="S107" s="225"/>
      <c r="T107" s="227" cm="1">
        <f t="array" ref="T107">SUM(P107:S107/J107)</f>
        <v>0</v>
      </c>
      <c r="U107" s="225"/>
      <c r="V107" s="225"/>
      <c r="W107" s="225"/>
      <c r="X107" s="225"/>
    </row>
    <row r="108" spans="1:26" ht="49.9" customHeight="1" thickBot="1" x14ac:dyDescent="0.35">
      <c r="A108" t="str">
        <f t="shared" si="9"/>
        <v>SECRETARIA_DE_PLANIFICACION_ANALISIS_Y_GESTION_URBANADIRECCION DE GESTION TERRITORIAL Y PLANEACION URBANA1Regularización de predios efectiva</v>
      </c>
      <c r="B108" t="str">
        <f t="shared" si="10"/>
        <v>SECRETARIA_DE_PLANIFICACION_ANALISIS_Y_GESTION_URBANADIRECCION DE GESTION TERRITORIAL Y PLANEACION URBANA1</v>
      </c>
      <c r="C108" s="161" t="s">
        <v>537</v>
      </c>
      <c r="D108" s="153" t="s">
        <v>573</v>
      </c>
      <c r="E108" s="4">
        <f t="array" ref="E108">COUNTIF($D$4:D108,D108:D108)</f>
        <v>1</v>
      </c>
      <c r="F108" s="171" t="s">
        <v>631</v>
      </c>
      <c r="G108" s="183" t="s">
        <v>1324</v>
      </c>
      <c r="H108" s="184" t="s">
        <v>1325</v>
      </c>
      <c r="I108" s="184">
        <v>500</v>
      </c>
      <c r="J108" s="185">
        <v>800</v>
      </c>
      <c r="K108" s="206" t="s">
        <v>891</v>
      </c>
      <c r="L108" s="184" t="s">
        <v>892</v>
      </c>
      <c r="M108" s="186" t="s">
        <v>893</v>
      </c>
      <c r="N108" s="5"/>
      <c r="O108" s="225"/>
      <c r="P108" s="225"/>
      <c r="Q108" s="225"/>
      <c r="R108" s="225"/>
      <c r="S108" s="225"/>
      <c r="T108" s="227" cm="1">
        <f t="array" ref="T108">SUM(P108:S108/J108)</f>
        <v>0</v>
      </c>
      <c r="U108" s="225"/>
      <c r="V108" s="225"/>
      <c r="W108" s="225"/>
      <c r="X108" s="225"/>
    </row>
    <row r="109" spans="1:26" ht="49.9" customHeight="1" thickBot="1" x14ac:dyDescent="0.35">
      <c r="A109" t="str">
        <f t="shared" si="9"/>
        <v>SECRETARIA_DE_PLANIFICACION_ANALISIS_Y_GESTION_URBANADEPARTAMENTO DE GESTION TERRITORIAL SUELO Y VIVIENDA1Mejoramiento de la atención al publico así como fiscalización de la Auditoria Superior del Estado</v>
      </c>
      <c r="B109" t="str">
        <f t="shared" si="10"/>
        <v>SECRETARIA_DE_PLANIFICACION_ANALISIS_Y_GESTION_URBANADEPARTAMENTO DE GESTION TERRITORIAL SUELO Y VIVIENDA1</v>
      </c>
      <c r="C109" s="161" t="s">
        <v>537</v>
      </c>
      <c r="D109" s="153" t="s">
        <v>574</v>
      </c>
      <c r="E109" s="4">
        <f t="array" ref="E109">COUNTIF($D$4:D109,D109:D109)</f>
        <v>1</v>
      </c>
      <c r="F109" s="170" t="s">
        <v>1047</v>
      </c>
      <c r="G109" s="183" t="s">
        <v>1326</v>
      </c>
      <c r="H109" s="184" t="s">
        <v>1327</v>
      </c>
      <c r="I109" s="184">
        <v>9500</v>
      </c>
      <c r="J109" s="185">
        <v>7500</v>
      </c>
      <c r="K109" s="206" t="s">
        <v>891</v>
      </c>
      <c r="L109" s="184" t="s">
        <v>892</v>
      </c>
      <c r="M109" s="186" t="s">
        <v>893</v>
      </c>
      <c r="N109" s="5"/>
      <c r="O109" s="225"/>
      <c r="P109" s="225"/>
      <c r="Q109" s="225"/>
      <c r="R109" s="225"/>
      <c r="S109" s="225"/>
      <c r="T109" s="227" cm="1">
        <f t="array" ref="T109">SUM(P109:S109/J109)</f>
        <v>0</v>
      </c>
      <c r="U109" s="225"/>
      <c r="V109" s="225"/>
      <c r="W109" s="225"/>
      <c r="X109" s="225"/>
    </row>
    <row r="110" spans="1:26" ht="49.9" customHeight="1" thickBot="1" x14ac:dyDescent="0.35">
      <c r="A110" t="str">
        <f t="shared" si="9"/>
        <v>SECRETARIA_DE_PLANIFICACION_ANALISIS_Y_GESTION_URBANADEPARTAMENTO DE PLANEACION URBANA1Planes parciales y reglamentos municipales actualizados</v>
      </c>
      <c r="B110" t="str">
        <f t="shared" si="10"/>
        <v>SECRETARIA_DE_PLANIFICACION_ANALISIS_Y_GESTION_URBANADEPARTAMENTO DE PLANEACION URBANA1</v>
      </c>
      <c r="C110" s="161" t="s">
        <v>537</v>
      </c>
      <c r="D110" s="153" t="s">
        <v>575</v>
      </c>
      <c r="E110" s="4">
        <f t="array" ref="E110">COUNTIF($D$4:D110,D110:D110)</f>
        <v>1</v>
      </c>
      <c r="F110" s="238" t="s">
        <v>633</v>
      </c>
      <c r="G110" s="183" t="s">
        <v>1328</v>
      </c>
      <c r="H110" s="184" t="s">
        <v>1329</v>
      </c>
      <c r="I110" s="184">
        <v>0</v>
      </c>
      <c r="J110" s="185">
        <v>1</v>
      </c>
      <c r="K110" s="328" t="s">
        <v>891</v>
      </c>
      <c r="L110" s="328" t="s">
        <v>892</v>
      </c>
      <c r="M110" s="328" t="s">
        <v>893</v>
      </c>
      <c r="N110" s="5"/>
      <c r="O110" s="225"/>
      <c r="P110" s="225"/>
      <c r="Q110" s="225"/>
      <c r="R110" s="225"/>
      <c r="S110" s="225"/>
      <c r="T110" s="227" cm="1">
        <f t="array" ref="T110">SUM(P110:S110/J110)</f>
        <v>0</v>
      </c>
      <c r="U110" s="225"/>
      <c r="V110" s="225"/>
      <c r="W110" s="225"/>
      <c r="X110" s="225"/>
    </row>
    <row r="111" spans="1:26" ht="49.9" customHeight="1" thickBot="1" x14ac:dyDescent="0.35">
      <c r="A111" t="str">
        <f t="shared" si="9"/>
        <v>SECRETARIA_DE_PLANIFICACION_ANALISIS_Y_GESTION_URBANADEPARTAMENTO DE PLANEACION URBANA2Planes parciales y reglamentos municipales actualizados</v>
      </c>
      <c r="B111" t="str">
        <f t="shared" si="10"/>
        <v>SECRETARIA_DE_PLANIFICACION_ANALISIS_Y_GESTION_URBANADEPARTAMENTO DE PLANEACION URBANA2</v>
      </c>
      <c r="C111" s="161" t="s">
        <v>537</v>
      </c>
      <c r="D111" s="153" t="s">
        <v>575</v>
      </c>
      <c r="E111" s="4">
        <f t="array" ref="E111">COUNTIF($D$4:D111,D111:D111)</f>
        <v>2</v>
      </c>
      <c r="F111" s="238" t="s">
        <v>633</v>
      </c>
      <c r="G111" s="183" t="s">
        <v>1330</v>
      </c>
      <c r="H111" s="184" t="s">
        <v>1331</v>
      </c>
      <c r="I111" s="184">
        <v>0</v>
      </c>
      <c r="J111" s="185">
        <v>1</v>
      </c>
      <c r="K111" s="329" t="s">
        <v>891</v>
      </c>
      <c r="L111" s="329" t="s">
        <v>892</v>
      </c>
      <c r="M111" s="329" t="s">
        <v>893</v>
      </c>
      <c r="N111" s="5"/>
      <c r="O111" s="225"/>
      <c r="P111" s="225"/>
      <c r="Q111" s="225"/>
      <c r="R111" s="225"/>
      <c r="S111" s="225"/>
      <c r="T111" s="227" cm="1">
        <f t="array" ref="T111">SUM(P111:S111/J111)</f>
        <v>0</v>
      </c>
      <c r="U111" s="225"/>
      <c r="V111" s="225"/>
      <c r="W111" s="225"/>
      <c r="X111" s="225"/>
    </row>
    <row r="112" spans="1:26" ht="49.9" customHeight="1" thickBot="1" x14ac:dyDescent="0.35">
      <c r="A112" t="str">
        <f t="shared" si="9"/>
        <v>SECRETARIA_DE_PLANIFICACION_ANALISIS_Y_GESTION_URBANADEPARTAMENTO DE PLANEACION URBANA3Planes parciales y reglamentos municipales actualizados</v>
      </c>
      <c r="B112" t="str">
        <f t="shared" si="10"/>
        <v>SECRETARIA_DE_PLANIFICACION_ANALISIS_Y_GESTION_URBANADEPARTAMENTO DE PLANEACION URBANA3</v>
      </c>
      <c r="C112" s="161" t="s">
        <v>537</v>
      </c>
      <c r="D112" s="153" t="s">
        <v>575</v>
      </c>
      <c r="E112" s="4">
        <f t="array" ref="E112">COUNTIF($D$4:D112,D112:D112)</f>
        <v>3</v>
      </c>
      <c r="F112" s="238" t="s">
        <v>633</v>
      </c>
      <c r="G112" s="183" t="s">
        <v>1332</v>
      </c>
      <c r="H112" s="184" t="s">
        <v>1333</v>
      </c>
      <c r="I112" s="184">
        <v>0</v>
      </c>
      <c r="J112" s="185">
        <v>5</v>
      </c>
      <c r="K112" s="329" t="s">
        <v>891</v>
      </c>
      <c r="L112" s="329" t="s">
        <v>892</v>
      </c>
      <c r="M112" s="329" t="s">
        <v>893</v>
      </c>
      <c r="N112" s="5"/>
      <c r="O112" s="225"/>
      <c r="P112" s="225"/>
      <c r="Q112" s="225"/>
      <c r="R112" s="225"/>
      <c r="S112" s="225"/>
      <c r="T112" s="227" cm="1">
        <f t="array" ref="T112">SUM(P112:S112/J112)</f>
        <v>0</v>
      </c>
      <c r="U112" s="225"/>
      <c r="V112" s="225"/>
      <c r="W112" s="225"/>
      <c r="X112" s="225"/>
    </row>
    <row r="113" spans="1:24" ht="49.9" customHeight="1" thickBot="1" x14ac:dyDescent="0.35">
      <c r="A113" t="str">
        <f t="shared" si="9"/>
        <v>SECRETARIA_DE_PLANIFICACION_ANALISIS_Y_GESTION_URBANADEPARTAMENTO DE PLANEACION URBANA4Planes parciales y reglamentos municipales actualizados</v>
      </c>
      <c r="B113" t="str">
        <f t="shared" si="10"/>
        <v>SECRETARIA_DE_PLANIFICACION_ANALISIS_Y_GESTION_URBANADEPARTAMENTO DE PLANEACION URBANA4</v>
      </c>
      <c r="C113" s="161" t="s">
        <v>537</v>
      </c>
      <c r="D113" s="153" t="s">
        <v>575</v>
      </c>
      <c r="E113" s="4">
        <f t="array" ref="E113">COUNTIF($D$4:D113,D113:D113)</f>
        <v>4</v>
      </c>
      <c r="F113" s="238" t="s">
        <v>633</v>
      </c>
      <c r="G113" s="183" t="s">
        <v>1334</v>
      </c>
      <c r="H113" s="184" t="s">
        <v>1335</v>
      </c>
      <c r="I113" s="184">
        <v>0</v>
      </c>
      <c r="J113" s="185">
        <v>1</v>
      </c>
      <c r="K113" s="330" t="s">
        <v>891</v>
      </c>
      <c r="L113" s="330" t="s">
        <v>892</v>
      </c>
      <c r="M113" s="330" t="s">
        <v>893</v>
      </c>
      <c r="N113" s="5"/>
      <c r="O113" s="225"/>
      <c r="P113" s="225"/>
      <c r="Q113" s="225"/>
      <c r="R113" s="225"/>
      <c r="S113" s="225"/>
      <c r="T113" s="227" cm="1">
        <f t="array" ref="T113">SUM(P113:S113/J113)</f>
        <v>0</v>
      </c>
      <c r="U113" s="225"/>
      <c r="V113" s="225"/>
      <c r="W113" s="225"/>
      <c r="X113" s="225"/>
    </row>
    <row r="114" spans="1:24" ht="49.9" customHeight="1" thickBot="1" x14ac:dyDescent="0.35">
      <c r="A114" t="str">
        <f t="shared" si="9"/>
        <v>SECRETARIA_DE_PLANIFICACION_ANALISIS_Y_GESTION_URBANADIRECCION DE GESTION DEL DESEMPEÑO, EVALUACION DE RESULTADOS Y TABLERO DE CONTROL1Coordinación de actividades de los departamentos de la Dirección de Desempeño, Resultados y Tablero de Control</v>
      </c>
      <c r="B114" t="str">
        <f t="shared" si="10"/>
        <v>SECRETARIA_DE_PLANIFICACION_ANALISIS_Y_GESTION_URBANADIRECCION DE GESTION DEL DESEMPEÑO, EVALUACION DE RESULTADOS Y TABLERO DE CONTROL1</v>
      </c>
      <c r="C114" s="161" t="s">
        <v>537</v>
      </c>
      <c r="D114" s="153" t="s">
        <v>156</v>
      </c>
      <c r="E114" s="4">
        <f t="array" ref="E114">COUNTIF($D$4:D114,D114:D114)</f>
        <v>1</v>
      </c>
      <c r="F114" s="170" t="s">
        <v>157</v>
      </c>
      <c r="G114" s="183" t="s">
        <v>1336</v>
      </c>
      <c r="H114" s="184" t="s">
        <v>753</v>
      </c>
      <c r="I114" s="184">
        <v>0</v>
      </c>
      <c r="J114" s="185">
        <v>3</v>
      </c>
      <c r="K114" s="206" t="s">
        <v>895</v>
      </c>
      <c r="L114" s="184">
        <v>3316921707</v>
      </c>
      <c r="M114" s="186" t="s">
        <v>894</v>
      </c>
      <c r="N114" s="5"/>
      <c r="O114" s="225"/>
      <c r="P114" s="225"/>
      <c r="Q114" s="225"/>
      <c r="R114" s="225"/>
      <c r="S114" s="225"/>
      <c r="T114" s="227" cm="1">
        <f t="array" ref="T114">SUM(P114:S114/J114)</f>
        <v>0</v>
      </c>
      <c r="U114" s="225"/>
      <c r="V114" s="225"/>
      <c r="W114" s="225"/>
      <c r="X114" s="225"/>
    </row>
    <row r="115" spans="1:24" ht="49.9" customHeight="1" thickBot="1" x14ac:dyDescent="0.35">
      <c r="A115" t="str">
        <f t="shared" si="9"/>
        <v>SECRETARIA_DE_PLANIFICACION_ANALISIS_Y_GESTION_URBANADIRECCION DE GESTION DEL DESEMPEÑO, EVALUACION DE RESULTADOS Y TABLERO DE CONTROL2Gestión para el sistema integral para la planeación y evaluación de la auditoria publica municipal</v>
      </c>
      <c r="B115" t="str">
        <f t="shared" si="10"/>
        <v>SECRETARIA_DE_PLANIFICACION_ANALISIS_Y_GESTION_URBANADIRECCION DE GESTION DEL DESEMPEÑO, EVALUACION DE RESULTADOS Y TABLERO DE CONTROL2</v>
      </c>
      <c r="C115" s="161" t="s">
        <v>537</v>
      </c>
      <c r="D115" s="153" t="s">
        <v>156</v>
      </c>
      <c r="E115" s="4">
        <f t="array" ref="E115">COUNTIF($D$4:D115,D115:D115)</f>
        <v>2</v>
      </c>
      <c r="F115" s="170" t="s">
        <v>634</v>
      </c>
      <c r="G115" s="183" t="s">
        <v>754</v>
      </c>
      <c r="H115" s="184" t="s">
        <v>232</v>
      </c>
      <c r="I115" s="184">
        <v>0</v>
      </c>
      <c r="J115" s="185">
        <v>8</v>
      </c>
      <c r="K115" s="206" t="s">
        <v>895</v>
      </c>
      <c r="L115" s="184">
        <v>3316921707</v>
      </c>
      <c r="M115" s="186" t="s">
        <v>894</v>
      </c>
      <c r="N115" s="5"/>
      <c r="O115" s="225"/>
      <c r="P115" s="225"/>
      <c r="Q115" s="225"/>
      <c r="R115" s="225"/>
      <c r="S115" s="225"/>
      <c r="T115" s="227" cm="1">
        <f t="array" ref="T115">SUM(P115:S115/J115)</f>
        <v>0</v>
      </c>
      <c r="U115" s="225"/>
      <c r="V115" s="225"/>
      <c r="W115" s="225"/>
      <c r="X115" s="225"/>
    </row>
    <row r="116" spans="1:24" ht="49.9" customHeight="1" thickBot="1" x14ac:dyDescent="0.35">
      <c r="A116" t="str">
        <f t="shared" si="9"/>
        <v>SECRETARIA_DE_PLANIFICACION_ANALISIS_Y_GESTION_URBANADIRECCION DE GESTION DEL DESEMPEÑO, EVALUACION DE RESULTADOS Y TABLERO DE CONTROL3Seguimiento y Evaluación a los Fondos de Origen Federal</v>
      </c>
      <c r="B116" t="str">
        <f t="shared" si="10"/>
        <v>SECRETARIA_DE_PLANIFICACION_ANALISIS_Y_GESTION_URBANADIRECCION DE GESTION DEL DESEMPEÑO, EVALUACION DE RESULTADOS Y TABLERO DE CONTROL3</v>
      </c>
      <c r="C116" s="161" t="s">
        <v>537</v>
      </c>
      <c r="D116" s="153" t="s">
        <v>156</v>
      </c>
      <c r="E116" s="4">
        <f t="array" ref="E116">COUNTIF($D$4:D116,D116:D116)</f>
        <v>3</v>
      </c>
      <c r="F116" s="171" t="s">
        <v>635</v>
      </c>
      <c r="G116" s="183" t="s">
        <v>1337</v>
      </c>
      <c r="H116" s="184" t="s">
        <v>232</v>
      </c>
      <c r="I116" s="184">
        <v>0</v>
      </c>
      <c r="J116" s="185">
        <v>8</v>
      </c>
      <c r="K116" s="206" t="s">
        <v>896</v>
      </c>
      <c r="L116" s="184">
        <v>3325745322</v>
      </c>
      <c r="M116" s="186" t="s">
        <v>897</v>
      </c>
      <c r="N116" s="5"/>
      <c r="O116" s="225"/>
      <c r="P116" s="225"/>
      <c r="Q116" s="225"/>
      <c r="R116" s="225"/>
      <c r="S116" s="225"/>
      <c r="T116" s="227" cm="1">
        <f t="array" ref="T116">SUM(P116:S116/J116)</f>
        <v>0</v>
      </c>
      <c r="U116" s="225"/>
      <c r="V116" s="225"/>
      <c r="W116" s="225"/>
      <c r="X116" s="225"/>
    </row>
    <row r="117" spans="1:24" ht="49.9" customHeight="1" thickBot="1" x14ac:dyDescent="0.35">
      <c r="A117" t="str">
        <f t="shared" si="9"/>
        <v>SECRETARIA_DE_PLANIFICACION_ANALISIS_Y_GESTION_URBANADEPARTAMENTO DEL SISTEMA DE EVALUACION DEL DESEMPEÑO1Seguimiento y Evaluación a la Administración Pública Municipal</v>
      </c>
      <c r="B117" t="str">
        <f t="shared" si="10"/>
        <v>SECRETARIA_DE_PLANIFICACION_ANALISIS_Y_GESTION_URBANADEPARTAMENTO DEL SISTEMA DE EVALUACION DEL DESEMPEÑO1</v>
      </c>
      <c r="C117" s="161" t="s">
        <v>537</v>
      </c>
      <c r="D117" s="153" t="s">
        <v>158</v>
      </c>
      <c r="E117" s="4">
        <f t="array" ref="E117">COUNTIF($D$4:D117,D117:D117)</f>
        <v>1</v>
      </c>
      <c r="F117" s="171" t="s">
        <v>519</v>
      </c>
      <c r="G117" s="183" t="s">
        <v>1338</v>
      </c>
      <c r="H117" s="184" t="s">
        <v>1339</v>
      </c>
      <c r="I117" s="184">
        <v>398</v>
      </c>
      <c r="J117" s="185">
        <v>270</v>
      </c>
      <c r="K117" s="206" t="s">
        <v>896</v>
      </c>
      <c r="L117" s="184">
        <v>3325745322</v>
      </c>
      <c r="M117" s="186" t="s">
        <v>897</v>
      </c>
      <c r="N117" s="5"/>
      <c r="O117" s="225"/>
      <c r="P117" s="225"/>
      <c r="Q117" s="225"/>
      <c r="R117" s="225"/>
      <c r="S117" s="225"/>
      <c r="T117" s="227" cm="1">
        <f t="array" ref="T117">SUM(P117:S117/J117)</f>
        <v>0</v>
      </c>
      <c r="U117" s="225"/>
      <c r="V117" s="225"/>
      <c r="W117" s="225"/>
      <c r="X117" s="225"/>
    </row>
    <row r="118" spans="1:24" ht="49.9" customHeight="1" thickBot="1" x14ac:dyDescent="0.35">
      <c r="A118" t="str">
        <f t="shared" si="9"/>
        <v>SECRETARIA_DE_PLANIFICACION_ANALISIS_Y_GESTION_URBANADEPARTAMENTO DEL SISTEMA DE EVALUACION DEL DESEMPEÑO2Seguimiento y Evaluación a los Programas Sociales</v>
      </c>
      <c r="B118" t="str">
        <f t="shared" si="10"/>
        <v>SECRETARIA_DE_PLANIFICACION_ANALISIS_Y_GESTION_URBANADEPARTAMENTO DEL SISTEMA DE EVALUACION DEL DESEMPEÑO2</v>
      </c>
      <c r="C118" s="161" t="s">
        <v>537</v>
      </c>
      <c r="D118" s="153" t="s">
        <v>158</v>
      </c>
      <c r="E118" s="4">
        <f t="array" ref="E118">COUNTIF($D$4:D118,D118:D118)</f>
        <v>2</v>
      </c>
      <c r="F118" s="171" t="s">
        <v>160</v>
      </c>
      <c r="G118" s="183" t="s">
        <v>1340</v>
      </c>
      <c r="H118" s="184" t="s">
        <v>1341</v>
      </c>
      <c r="I118" s="184">
        <v>0</v>
      </c>
      <c r="J118" s="185">
        <v>4</v>
      </c>
      <c r="K118" s="206" t="s">
        <v>896</v>
      </c>
      <c r="L118" s="184">
        <v>3325745322</v>
      </c>
      <c r="M118" s="186" t="s">
        <v>897</v>
      </c>
      <c r="N118" s="5"/>
      <c r="O118" s="225"/>
      <c r="P118" s="225"/>
      <c r="Q118" s="225"/>
      <c r="R118" s="225"/>
      <c r="S118" s="225"/>
      <c r="T118" s="227" cm="1">
        <f t="array" ref="T118">SUM(P118:S118/J118)</f>
        <v>0</v>
      </c>
      <c r="U118" s="225"/>
      <c r="V118" s="225"/>
      <c r="W118" s="225"/>
      <c r="X118" s="225"/>
    </row>
    <row r="119" spans="1:24" ht="49.9" customHeight="1" thickBot="1" x14ac:dyDescent="0.35">
      <c r="A119" t="str">
        <f t="shared" si="9"/>
        <v>SECRETARIA_DE_PLANIFICACION_ANALISIS_Y_GESTION_URBANADEPARTAMENTO DE INDICADORES Y METAS PARA RESULTADOS1Servicio de Acompañamiento para la gestión del sistema de Planeación Municipal</v>
      </c>
      <c r="B119" t="str">
        <f t="shared" si="10"/>
        <v>SECRETARIA_DE_PLANIFICACION_ANALISIS_Y_GESTION_URBANADEPARTAMENTO DE INDICADORES Y METAS PARA RESULTADOS1</v>
      </c>
      <c r="C119" s="161" t="s">
        <v>537</v>
      </c>
      <c r="D119" s="153" t="s">
        <v>161</v>
      </c>
      <c r="E119" s="4">
        <f t="array" ref="E119">COUNTIF($D$4:D119,D119:D119)</f>
        <v>1</v>
      </c>
      <c r="F119" s="171" t="s">
        <v>562</v>
      </c>
      <c r="G119" s="183" t="s">
        <v>1342</v>
      </c>
      <c r="H119" s="184" t="s">
        <v>755</v>
      </c>
      <c r="I119" s="184">
        <v>13</v>
      </c>
      <c r="J119" s="185">
        <v>13</v>
      </c>
      <c r="K119" s="206" t="s">
        <v>1088</v>
      </c>
      <c r="L119" s="184">
        <v>9981604015</v>
      </c>
      <c r="M119" s="186" t="s">
        <v>901</v>
      </c>
      <c r="N119" s="5"/>
      <c r="O119" s="225"/>
      <c r="P119" s="225"/>
      <c r="Q119" s="225"/>
      <c r="R119" s="225"/>
      <c r="S119" s="225"/>
      <c r="T119" s="227" cm="1">
        <f t="array" ref="T119">SUM(P119:S119/J119)</f>
        <v>0</v>
      </c>
      <c r="U119" s="225"/>
      <c r="V119" s="225"/>
      <c r="W119" s="225"/>
      <c r="X119" s="225"/>
    </row>
    <row r="120" spans="1:24" ht="49.9" customHeight="1" thickBot="1" x14ac:dyDescent="0.35">
      <c r="A120" t="str">
        <f t="shared" si="9"/>
        <v>SECRETARIA_DE_PLANIFICACION_ANALISIS_Y_GESTION_URBANADIRECCION DEL BANCO INTEGRADO DE PROYECTOS Y PROGRAMAS1Seguimiento de Mesas de gestión Metropolitana ante el IMEPLAN</v>
      </c>
      <c r="B120" t="str">
        <f t="shared" si="10"/>
        <v>SECRETARIA_DE_PLANIFICACION_ANALISIS_Y_GESTION_URBANADIRECCION DEL BANCO INTEGRADO DE PROYECTOS Y PROGRAMAS1</v>
      </c>
      <c r="C120" s="161" t="s">
        <v>537</v>
      </c>
      <c r="D120" s="153" t="s">
        <v>162</v>
      </c>
      <c r="E120" s="4">
        <f t="array" ref="E120">COUNTIF($D$4:D120,D120:D120)</f>
        <v>1</v>
      </c>
      <c r="F120" s="171" t="s">
        <v>636</v>
      </c>
      <c r="G120" s="183" t="s">
        <v>1343</v>
      </c>
      <c r="H120" s="184" t="s">
        <v>1344</v>
      </c>
      <c r="I120" s="184">
        <v>0</v>
      </c>
      <c r="J120" s="185">
        <v>180</v>
      </c>
      <c r="K120" s="206" t="s">
        <v>902</v>
      </c>
      <c r="L120" s="184">
        <v>3310622577</v>
      </c>
      <c r="M120" s="186" t="s">
        <v>903</v>
      </c>
      <c r="O120" s="225"/>
      <c r="P120" s="225"/>
      <c r="Q120" s="225"/>
      <c r="R120" s="225"/>
      <c r="S120" s="225"/>
      <c r="T120" s="227" cm="1">
        <f t="array" ref="T120">SUM(P120:S120/J120)</f>
        <v>0</v>
      </c>
      <c r="U120" s="225"/>
      <c r="V120" s="225"/>
      <c r="W120" s="225"/>
      <c r="X120" s="225"/>
    </row>
    <row r="121" spans="1:24" ht="49.9" customHeight="1" thickBot="1" x14ac:dyDescent="0.35">
      <c r="A121" t="str">
        <f t="shared" si="9"/>
        <v>SECRETARIA_DE_PLANIFICACION_ANALISIS_Y_GESTION_URBANADIRECCION DEL BANCO INTEGRADO DE PROYECTOS Y PROGRAMAS2Banco integrado de proyectos y programas</v>
      </c>
      <c r="B121" t="str">
        <f t="shared" si="10"/>
        <v>SECRETARIA_DE_PLANIFICACION_ANALISIS_Y_GESTION_URBANADIRECCION DEL BANCO INTEGRADO DE PROYECTOS Y PROGRAMAS2</v>
      </c>
      <c r="C121" s="161" t="s">
        <v>537</v>
      </c>
      <c r="D121" s="153" t="s">
        <v>162</v>
      </c>
      <c r="E121" s="4">
        <f t="array" ref="E121">COUNTIF($D$4:D121,D121:D121)</f>
        <v>2</v>
      </c>
      <c r="F121" s="171" t="s">
        <v>163</v>
      </c>
      <c r="G121" s="183" t="s">
        <v>1345</v>
      </c>
      <c r="H121" s="184" t="s">
        <v>1346</v>
      </c>
      <c r="I121" s="184">
        <v>0</v>
      </c>
      <c r="J121" s="185">
        <v>6</v>
      </c>
      <c r="K121" s="206" t="s">
        <v>902</v>
      </c>
      <c r="L121" s="184">
        <v>3310622577</v>
      </c>
      <c r="M121" s="186" t="s">
        <v>903</v>
      </c>
      <c r="O121" s="225"/>
      <c r="P121" s="225"/>
      <c r="Q121" s="225"/>
      <c r="R121" s="225"/>
      <c r="S121" s="225"/>
      <c r="T121" s="227" cm="1">
        <f t="array" ref="T121">SUM(P121:S121/J121)</f>
        <v>0</v>
      </c>
      <c r="U121" s="225"/>
      <c r="V121" s="225"/>
      <c r="W121" s="225"/>
      <c r="X121" s="225"/>
    </row>
    <row r="122" spans="1:24" ht="49.9" customHeight="1" thickBot="1" x14ac:dyDescent="0.35">
      <c r="A122" t="str">
        <f t="shared" si="9"/>
        <v>SECRETARIA_DE_PLANIFICACION_ANALISIS_Y_GESTION_URBANADEPARTAMENTO DE EVALUACION DE PROYECTOS Y PROGRAMAS1Dictamen de evaluación de solicitud de obras</v>
      </c>
      <c r="B122" t="str">
        <f t="shared" si="10"/>
        <v>SECRETARIA_DE_PLANIFICACION_ANALISIS_Y_GESTION_URBANADEPARTAMENTO DE EVALUACION DE PROYECTOS Y PROGRAMAS1</v>
      </c>
      <c r="C122" s="161" t="s">
        <v>537</v>
      </c>
      <c r="D122" s="153" t="s">
        <v>166</v>
      </c>
      <c r="E122" s="4">
        <f t="array" ref="E122">COUNTIF($D$4:D122,D122:D122)</f>
        <v>1</v>
      </c>
      <c r="F122" s="170" t="s">
        <v>167</v>
      </c>
      <c r="G122" s="183" t="s">
        <v>1347</v>
      </c>
      <c r="H122" s="184" t="s">
        <v>1348</v>
      </c>
      <c r="I122" s="184">
        <v>0</v>
      </c>
      <c r="J122" s="185">
        <v>80</v>
      </c>
      <c r="K122" s="206" t="s">
        <v>898</v>
      </c>
      <c r="L122" s="184" t="s">
        <v>899</v>
      </c>
      <c r="M122" s="186" t="s">
        <v>900</v>
      </c>
      <c r="N122" t="s">
        <v>1094</v>
      </c>
      <c r="O122" s="225"/>
      <c r="P122" s="225"/>
      <c r="Q122" s="225"/>
      <c r="R122" s="225"/>
      <c r="S122" s="225"/>
      <c r="T122" s="227" cm="1">
        <f t="array" ref="T122">SUM(P122:S122/J122)</f>
        <v>0</v>
      </c>
      <c r="U122" s="225"/>
      <c r="V122" s="225"/>
      <c r="W122" s="225"/>
      <c r="X122" s="225"/>
    </row>
    <row r="123" spans="1:24" ht="49.9" customHeight="1" thickBot="1" x14ac:dyDescent="0.35">
      <c r="A123" t="str">
        <f t="shared" si="9"/>
        <v>SECRETARIA_DE_BIENESTARDIRECCION DE PROGRAMAS SOCIALES PARA EL BIENESTAR1Bienestar Incluyente</v>
      </c>
      <c r="B123" t="str">
        <f t="shared" si="10"/>
        <v>SECRETARIA_DE_BIENESTARDIRECCION DE PROGRAMAS SOCIALES PARA EL BIENESTAR1</v>
      </c>
      <c r="C123" s="162" t="s">
        <v>538</v>
      </c>
      <c r="D123" s="153" t="s">
        <v>168</v>
      </c>
      <c r="E123" s="4">
        <f t="array" ref="E123">COUNTIF($D$4:D123,D123:D123)</f>
        <v>1</v>
      </c>
      <c r="F123" s="171" t="s">
        <v>637</v>
      </c>
      <c r="G123" s="183" t="s">
        <v>1349</v>
      </c>
      <c r="H123" s="184" t="s">
        <v>1350</v>
      </c>
      <c r="I123" s="184">
        <v>0</v>
      </c>
      <c r="J123" s="185">
        <v>4200</v>
      </c>
      <c r="K123" s="206" t="s">
        <v>1641</v>
      </c>
      <c r="L123" s="184">
        <v>3311979562</v>
      </c>
      <c r="M123" s="185" t="s">
        <v>1752</v>
      </c>
      <c r="N123" t="s">
        <v>1094</v>
      </c>
      <c r="O123" s="225"/>
      <c r="P123" s="225"/>
      <c r="Q123" s="225"/>
      <c r="R123" s="225"/>
      <c r="S123" s="225"/>
      <c r="T123" s="227" cm="1">
        <f t="array" ref="T123">SUM(P123:S123/J123)</f>
        <v>0</v>
      </c>
      <c r="U123" s="225"/>
      <c r="V123" s="225"/>
      <c r="W123" s="225"/>
      <c r="X123" s="225"/>
    </row>
    <row r="124" spans="1:24" ht="49.9" customHeight="1" thickBot="1" x14ac:dyDescent="0.35">
      <c r="A124" t="str">
        <f t="shared" si="9"/>
        <v>SECRETARIA_DE_BIENESTARDIRECCION DE PROGRAMAS SOCIALES PARA EL BIENESTAR2Aprendiendo con Bienestar</v>
      </c>
      <c r="B124" t="str">
        <f t="shared" si="10"/>
        <v>SECRETARIA_DE_BIENESTARDIRECCION DE PROGRAMAS SOCIALES PARA EL BIENESTAR2</v>
      </c>
      <c r="C124" s="162" t="s">
        <v>538</v>
      </c>
      <c r="D124" s="153" t="s">
        <v>168</v>
      </c>
      <c r="E124" s="4">
        <f t="array" ref="E124">COUNTIF($D$4:D124,D124:D124)</f>
        <v>2</v>
      </c>
      <c r="F124" s="171" t="s">
        <v>638</v>
      </c>
      <c r="G124" s="183" t="s">
        <v>1351</v>
      </c>
      <c r="H124" s="184" t="s">
        <v>1352</v>
      </c>
      <c r="I124" s="184">
        <v>0</v>
      </c>
      <c r="J124" s="185">
        <v>98124</v>
      </c>
      <c r="K124" s="206" t="s">
        <v>1642</v>
      </c>
      <c r="L124" s="184" t="s">
        <v>1643</v>
      </c>
      <c r="M124" s="185" t="s">
        <v>1644</v>
      </c>
      <c r="N124" t="s">
        <v>1094</v>
      </c>
      <c r="O124" s="225"/>
      <c r="P124" s="225"/>
      <c r="Q124" s="225"/>
      <c r="R124" s="225"/>
      <c r="S124" s="225"/>
      <c r="T124" s="227" cm="1">
        <f t="array" ref="T124">SUM(P124:S124/J124)</f>
        <v>0</v>
      </c>
      <c r="U124" s="225"/>
      <c r="V124" s="225"/>
      <c r="W124" s="225"/>
      <c r="X124" s="225"/>
    </row>
    <row r="125" spans="1:24" ht="49.9" customHeight="1" thickBot="1" x14ac:dyDescent="0.35">
      <c r="A125" t="str">
        <f t="shared" si="9"/>
        <v>SECRETARIA_DE_BIENESTARDIRECCION DE PROGRAMAS SOCIALES PARA EL BIENESTAR3Raíces de Esperanza</v>
      </c>
      <c r="B125" t="str">
        <f t="shared" si="10"/>
        <v>SECRETARIA_DE_BIENESTARDIRECCION DE PROGRAMAS SOCIALES PARA EL BIENESTAR3</v>
      </c>
      <c r="C125" s="162" t="s">
        <v>538</v>
      </c>
      <c r="D125" s="153" t="s">
        <v>168</v>
      </c>
      <c r="E125" s="4">
        <f t="array" ref="E125">COUNTIF($D$4:D125,D125:D125)</f>
        <v>3</v>
      </c>
      <c r="F125" s="171" t="s">
        <v>639</v>
      </c>
      <c r="G125" s="183" t="s">
        <v>1753</v>
      </c>
      <c r="H125" s="184" t="s">
        <v>1353</v>
      </c>
      <c r="I125" s="184">
        <v>0</v>
      </c>
      <c r="J125" s="185">
        <v>428</v>
      </c>
      <c r="K125" s="206" t="s">
        <v>905</v>
      </c>
      <c r="L125" s="184">
        <v>3312954027</v>
      </c>
      <c r="M125" s="186" t="s">
        <v>1754</v>
      </c>
      <c r="N125" t="s">
        <v>1094</v>
      </c>
      <c r="O125" s="225"/>
      <c r="P125" s="225"/>
      <c r="Q125" s="225"/>
      <c r="R125" s="225"/>
      <c r="S125" s="225"/>
      <c r="T125" s="227" cm="1">
        <f t="array" ref="T125">SUM(P125:S125/J125)</f>
        <v>0</v>
      </c>
      <c r="U125" s="225"/>
      <c r="V125" s="225"/>
      <c r="W125" s="225"/>
      <c r="X125" s="225"/>
    </row>
    <row r="126" spans="1:24" ht="49.9" customHeight="1" thickBot="1" x14ac:dyDescent="0.35">
      <c r="A126" t="str">
        <f t="shared" si="9"/>
        <v>SECRETARIA_DE_BIENESTARDIRECCION DE PROGRAMAS SOCIALES PARA EL BIENESTAR4Líderes de Esperanza</v>
      </c>
      <c r="B126" t="str">
        <f t="shared" si="10"/>
        <v>SECRETARIA_DE_BIENESTARDIRECCION DE PROGRAMAS SOCIALES PARA EL BIENESTAR4</v>
      </c>
      <c r="C126" s="162" t="s">
        <v>538</v>
      </c>
      <c r="D126" s="153" t="s">
        <v>168</v>
      </c>
      <c r="E126" s="4">
        <f t="array" ref="E126">COUNTIF($D$4:D126,D126:D126)</f>
        <v>4</v>
      </c>
      <c r="F126" s="171" t="s">
        <v>175</v>
      </c>
      <c r="G126" s="183" t="s">
        <v>1354</v>
      </c>
      <c r="H126" s="184" t="s">
        <v>1355</v>
      </c>
      <c r="I126" s="184">
        <v>0</v>
      </c>
      <c r="J126" s="185">
        <v>5500</v>
      </c>
      <c r="K126" s="206" t="s">
        <v>904</v>
      </c>
      <c r="L126" s="184">
        <v>3318435959</v>
      </c>
      <c r="M126" s="185" t="s">
        <v>1751</v>
      </c>
      <c r="N126" t="s">
        <v>1094</v>
      </c>
      <c r="O126" s="225"/>
      <c r="P126" s="225"/>
      <c r="Q126" s="225"/>
      <c r="R126" s="225"/>
      <c r="S126" s="225"/>
      <c r="T126" s="227" cm="1">
        <f t="array" ref="T126">SUM(P126:S126/J126)</f>
        <v>0</v>
      </c>
      <c r="U126" s="225"/>
      <c r="V126" s="225"/>
      <c r="W126" s="225"/>
      <c r="X126" s="225"/>
    </row>
    <row r="127" spans="1:24" ht="49.9" customHeight="1" thickBot="1" x14ac:dyDescent="0.35">
      <c r="A127" t="str">
        <f t="shared" si="9"/>
        <v>SECRETARIA_DE_BIENESTARDIRECCION DE EDUCACION1Feria de la oferta educativa media superior y superior</v>
      </c>
      <c r="B127" t="str">
        <f t="shared" si="10"/>
        <v>SECRETARIA_DE_BIENESTARDIRECCION DE EDUCACION1</v>
      </c>
      <c r="C127" s="162" t="s">
        <v>538</v>
      </c>
      <c r="D127" s="153" t="s">
        <v>185</v>
      </c>
      <c r="E127" s="4">
        <f t="array" ref="E127">COUNTIF($D$4:D127,D127:D127)</f>
        <v>1</v>
      </c>
      <c r="F127" s="171" t="s">
        <v>640</v>
      </c>
      <c r="G127" s="183" t="s">
        <v>1356</v>
      </c>
      <c r="H127" s="184" t="s">
        <v>1357</v>
      </c>
      <c r="I127" s="184">
        <v>0</v>
      </c>
      <c r="J127" s="185">
        <v>5000</v>
      </c>
      <c r="K127" s="206" t="s">
        <v>906</v>
      </c>
      <c r="L127" s="184">
        <v>3336576890</v>
      </c>
      <c r="M127" s="186" t="s">
        <v>907</v>
      </c>
      <c r="N127" t="s">
        <v>1096</v>
      </c>
      <c r="O127" s="225"/>
      <c r="P127" s="225"/>
      <c r="Q127" s="225"/>
      <c r="R127" s="225"/>
      <c r="S127" s="225"/>
      <c r="T127" s="227" cm="1">
        <f t="array" ref="T127">SUM(P127:S127/J127)</f>
        <v>0</v>
      </c>
      <c r="U127" s="225"/>
      <c r="V127" s="225"/>
      <c r="W127" s="225"/>
      <c r="X127" s="225"/>
    </row>
    <row r="128" spans="1:24" ht="49.9" customHeight="1" thickBot="1" x14ac:dyDescent="0.35">
      <c r="A128" t="str">
        <f t="shared" si="9"/>
        <v>SECRETARIA_DE_BIENESTARDIRECCION DE EDUCACION2Educación Y Capacitación Para El Medio Ambiente</v>
      </c>
      <c r="B128" t="str">
        <f t="shared" si="10"/>
        <v>SECRETARIA_DE_BIENESTARDIRECCION DE EDUCACION2</v>
      </c>
      <c r="C128" s="162" t="s">
        <v>538</v>
      </c>
      <c r="D128" s="153" t="s">
        <v>185</v>
      </c>
      <c r="E128" s="4">
        <f t="array" ref="E128">COUNTIF($D$4:D128,D128:D128)</f>
        <v>2</v>
      </c>
      <c r="F128" s="178" t="s">
        <v>188</v>
      </c>
      <c r="G128" s="183" t="s">
        <v>1048</v>
      </c>
      <c r="H128" s="184" t="s">
        <v>190</v>
      </c>
      <c r="I128" s="184">
        <v>0</v>
      </c>
      <c r="J128" s="185">
        <v>80</v>
      </c>
      <c r="K128" s="206" t="s">
        <v>906</v>
      </c>
      <c r="L128" s="184">
        <v>3336576890</v>
      </c>
      <c r="M128" s="186" t="s">
        <v>907</v>
      </c>
      <c r="N128" t="s">
        <v>1094</v>
      </c>
      <c r="O128" s="225"/>
      <c r="P128" s="225"/>
      <c r="Q128" s="225"/>
      <c r="R128" s="225"/>
      <c r="S128" s="225"/>
      <c r="T128" s="227" cm="1">
        <f t="array" ref="T128">SUM(P128:S128/J128)</f>
        <v>0</v>
      </c>
      <c r="U128" s="225"/>
      <c r="V128" s="225"/>
      <c r="W128" s="225"/>
      <c r="X128" s="225"/>
    </row>
    <row r="129" spans="1:24" ht="49.9" customHeight="1" thickBot="1" x14ac:dyDescent="0.35">
      <c r="A129" t="str">
        <f t="shared" ref="A129" si="11">B129&amp;F129</f>
        <v>SECRETARIA_DE_BIENESTARDIRECCION DE EDUCACION3Cabildo Infantil Y Juvenil</v>
      </c>
      <c r="B129" t="str">
        <f t="shared" ref="B129" si="12">C129&amp;D129&amp;E129</f>
        <v>SECRETARIA_DE_BIENESTARDIRECCION DE EDUCACION3</v>
      </c>
      <c r="C129" s="162" t="s">
        <v>538</v>
      </c>
      <c r="D129" s="153" t="s">
        <v>185</v>
      </c>
      <c r="E129" s="4">
        <f t="array" ref="E129">COUNTIF($D$4:D129,D129:D129)</f>
        <v>3</v>
      </c>
      <c r="F129" s="178" t="s">
        <v>191</v>
      </c>
      <c r="G129" s="183" t="s">
        <v>1767</v>
      </c>
      <c r="H129" s="184" t="s">
        <v>1768</v>
      </c>
      <c r="I129" s="184">
        <v>0</v>
      </c>
      <c r="J129" s="185">
        <v>21</v>
      </c>
      <c r="K129" s="206" t="s">
        <v>906</v>
      </c>
      <c r="L129" s="184">
        <v>3336576890</v>
      </c>
      <c r="M129" s="186" t="s">
        <v>907</v>
      </c>
      <c r="N129" t="s">
        <v>1095</v>
      </c>
      <c r="O129" s="225"/>
      <c r="P129" s="225"/>
      <c r="Q129" s="225"/>
      <c r="R129" s="225"/>
      <c r="S129" s="225"/>
      <c r="T129" s="227" cm="1">
        <f t="array" ref="T129">SUM(P129:S129/J129)</f>
        <v>0</v>
      </c>
      <c r="U129" s="225"/>
      <c r="V129" s="225"/>
      <c r="W129" s="225"/>
      <c r="X129" s="225"/>
    </row>
    <row r="130" spans="1:24" ht="49.9" customHeight="1" thickBot="1" x14ac:dyDescent="0.35">
      <c r="A130" t="str">
        <f t="shared" si="9"/>
        <v>SECRETARIA_DE_BIENESTARDIRECCION DE EDUCACION4Abrigando Tu Bienestar</v>
      </c>
      <c r="B130" t="str">
        <f t="shared" si="10"/>
        <v>SECRETARIA_DE_BIENESTARDIRECCION DE EDUCACION4</v>
      </c>
      <c r="C130" s="162" t="s">
        <v>538</v>
      </c>
      <c r="D130" s="153" t="s">
        <v>185</v>
      </c>
      <c r="E130" s="4">
        <f t="array" ref="E130">COUNTIF($D$4:D130,D130:D130)</f>
        <v>4</v>
      </c>
      <c r="F130" s="178" t="s">
        <v>194</v>
      </c>
      <c r="G130" s="183" t="s">
        <v>1358</v>
      </c>
      <c r="H130" s="184" t="s">
        <v>1359</v>
      </c>
      <c r="I130" s="184">
        <v>0</v>
      </c>
      <c r="J130" s="185">
        <v>1000</v>
      </c>
      <c r="K130" s="206" t="s">
        <v>906</v>
      </c>
      <c r="L130" s="184">
        <v>3313049438</v>
      </c>
      <c r="M130" s="186" t="s">
        <v>907</v>
      </c>
      <c r="N130" t="s">
        <v>1094</v>
      </c>
      <c r="O130" s="225"/>
      <c r="P130" s="225"/>
      <c r="Q130" s="225"/>
      <c r="R130" s="225"/>
      <c r="S130" s="225"/>
      <c r="T130" s="227" cm="1">
        <f t="array" ref="T130">SUM(P130:S130/J130)</f>
        <v>0</v>
      </c>
      <c r="U130" s="225"/>
      <c r="V130" s="225"/>
      <c r="W130" s="225"/>
      <c r="X130" s="225"/>
    </row>
    <row r="131" spans="1:24" ht="49.9" customHeight="1" thickBot="1" x14ac:dyDescent="0.35">
      <c r="A131" t="str">
        <f t="shared" si="9"/>
        <v>SECRETARIA_DE_BIENESTARDIRECCION DE EDUCACION5Actividades Extraescolares</v>
      </c>
      <c r="B131" t="str">
        <f t="shared" si="10"/>
        <v>SECRETARIA_DE_BIENESTARDIRECCION DE EDUCACION5</v>
      </c>
      <c r="C131" s="162" t="s">
        <v>538</v>
      </c>
      <c r="D131" s="156" t="s">
        <v>185</v>
      </c>
      <c r="E131" s="4">
        <f t="array" ref="E131">COUNTIF($D$4:D131,D131:D131)</f>
        <v>5</v>
      </c>
      <c r="F131" s="239" t="s">
        <v>196</v>
      </c>
      <c r="G131" s="190" t="s">
        <v>757</v>
      </c>
      <c r="H131" s="191" t="s">
        <v>758</v>
      </c>
      <c r="I131" s="191">
        <v>0</v>
      </c>
      <c r="J131" s="186">
        <v>1000</v>
      </c>
      <c r="K131" s="349" t="s">
        <v>906</v>
      </c>
      <c r="L131" s="349">
        <v>3313049438</v>
      </c>
      <c r="M131" s="349" t="s">
        <v>907</v>
      </c>
      <c r="N131" t="s">
        <v>1094</v>
      </c>
      <c r="O131" s="225"/>
      <c r="P131" s="225"/>
      <c r="Q131" s="225"/>
      <c r="R131" s="225"/>
      <c r="S131" s="225"/>
      <c r="T131" s="227" cm="1">
        <f t="array" ref="T131">SUM(P131:S131/J131)</f>
        <v>0</v>
      </c>
      <c r="U131" s="225"/>
      <c r="V131" s="225"/>
      <c r="W131" s="225"/>
      <c r="X131" s="225"/>
    </row>
    <row r="132" spans="1:24" ht="49.9" customHeight="1" thickBot="1" x14ac:dyDescent="0.35">
      <c r="A132" t="str">
        <f t="shared" si="9"/>
        <v>SECRETARIA_DE_BIENESTARDIRECCION DE EDUCACION6Actividades Extraescolares</v>
      </c>
      <c r="B132" t="str">
        <f t="shared" si="10"/>
        <v>SECRETARIA_DE_BIENESTARDIRECCION DE EDUCACION6</v>
      </c>
      <c r="C132" s="162" t="s">
        <v>538</v>
      </c>
      <c r="D132" s="156" t="s">
        <v>185</v>
      </c>
      <c r="E132" s="4">
        <f t="array" ref="E132">COUNTIF($D$4:D132,D132:D132)</f>
        <v>6</v>
      </c>
      <c r="F132" s="239" t="s">
        <v>196</v>
      </c>
      <c r="G132" s="190" t="s">
        <v>1360</v>
      </c>
      <c r="H132" s="191" t="s">
        <v>1361</v>
      </c>
      <c r="I132" s="191">
        <v>0</v>
      </c>
      <c r="J132" s="186">
        <v>1000</v>
      </c>
      <c r="K132" s="340" t="s">
        <v>906</v>
      </c>
      <c r="L132" s="340">
        <v>3313049438</v>
      </c>
      <c r="M132" s="340" t="s">
        <v>907</v>
      </c>
      <c r="N132" t="s">
        <v>1094</v>
      </c>
      <c r="O132" s="225"/>
      <c r="P132" s="225"/>
      <c r="Q132" s="225"/>
      <c r="R132" s="225"/>
      <c r="S132" s="225"/>
      <c r="T132" s="227" cm="1">
        <f t="array" ref="T132">SUM(P132:S132/J132)</f>
        <v>0</v>
      </c>
      <c r="U132" s="225"/>
      <c r="V132" s="225"/>
      <c r="W132" s="225"/>
      <c r="X132" s="225"/>
    </row>
    <row r="133" spans="1:24" ht="49.9" customHeight="1" thickBot="1" x14ac:dyDescent="0.35">
      <c r="A133" t="str">
        <f t="shared" si="9"/>
        <v>SECRETARIA_DE_BIENESTARSUBDIRECCION DE DESARROLLO Y ATENCION AL SECTOR AGROPECUARIO1Rehabilitación Permanente De Caminos Rurales</v>
      </c>
      <c r="B133" t="str">
        <f t="shared" si="10"/>
        <v>SECRETARIA_DE_BIENESTARSUBDIRECCION DE DESARROLLO Y ATENCION AL SECTOR AGROPECUARIO1</v>
      </c>
      <c r="C133" s="162" t="s">
        <v>538</v>
      </c>
      <c r="D133" s="153" t="s">
        <v>206</v>
      </c>
      <c r="E133" s="4">
        <f t="array" ref="E133">COUNTIF($D$4:D133,D133:D133)</f>
        <v>1</v>
      </c>
      <c r="F133" s="229" t="s">
        <v>207</v>
      </c>
      <c r="G133" s="183" t="s">
        <v>1362</v>
      </c>
      <c r="H133" s="184" t="s">
        <v>756</v>
      </c>
      <c r="I133" s="184">
        <v>0</v>
      </c>
      <c r="J133" s="185">
        <v>2</v>
      </c>
      <c r="K133" s="325" t="s">
        <v>908</v>
      </c>
      <c r="L133" s="325" t="s">
        <v>909</v>
      </c>
      <c r="M133" s="325" t="s">
        <v>910</v>
      </c>
      <c r="N133" t="s">
        <v>1094</v>
      </c>
      <c r="O133" s="225"/>
      <c r="P133" s="225"/>
      <c r="Q133" s="225"/>
      <c r="R133" s="225"/>
      <c r="S133" s="225"/>
      <c r="T133" s="227" cm="1">
        <f t="array" ref="T133">SUM(P133:S133/J133)</f>
        <v>0</v>
      </c>
      <c r="U133" s="225"/>
      <c r="V133" s="225"/>
      <c r="W133" s="225"/>
      <c r="X133" s="225"/>
    </row>
    <row r="134" spans="1:24" ht="49.9" customHeight="1" thickBot="1" x14ac:dyDescent="0.35">
      <c r="A134" t="str">
        <f t="shared" si="9"/>
        <v>SECRETARIA_DE_BIENESTARSUBDIRECCION DE DESARROLLO Y ATENCION AL SECTOR AGROPECUARIO2Rehabilitación Permanente De Caminos Rurales</v>
      </c>
      <c r="B134" t="str">
        <f t="shared" si="10"/>
        <v>SECRETARIA_DE_BIENESTARSUBDIRECCION DE DESARROLLO Y ATENCION AL SECTOR AGROPECUARIO2</v>
      </c>
      <c r="C134" s="162" t="s">
        <v>538</v>
      </c>
      <c r="D134" s="153" t="s">
        <v>206</v>
      </c>
      <c r="E134" s="4">
        <f t="array" ref="E134">COUNTIF($D$4:D134,D134:D134)</f>
        <v>2</v>
      </c>
      <c r="F134" s="229" t="s">
        <v>207</v>
      </c>
      <c r="G134" s="183" t="s">
        <v>1092</v>
      </c>
      <c r="H134" s="184" t="s">
        <v>1093</v>
      </c>
      <c r="I134" s="184">
        <v>60</v>
      </c>
      <c r="J134" s="185">
        <v>65</v>
      </c>
      <c r="K134" s="327" t="s">
        <v>908</v>
      </c>
      <c r="L134" s="327" t="s">
        <v>909</v>
      </c>
      <c r="M134" s="327" t="s">
        <v>910</v>
      </c>
      <c r="N134" t="s">
        <v>1094</v>
      </c>
      <c r="O134" s="225"/>
      <c r="P134" s="225"/>
      <c r="Q134" s="225"/>
      <c r="R134" s="225"/>
      <c r="S134" s="225"/>
      <c r="T134" s="227" cm="1">
        <f t="array" ref="T134">SUM(P134:S134/J134)</f>
        <v>0</v>
      </c>
      <c r="U134" s="225"/>
      <c r="V134" s="225"/>
      <c r="W134" s="225"/>
      <c r="X134" s="225"/>
    </row>
    <row r="135" spans="1:24" ht="49.9" customHeight="1" thickBot="1" x14ac:dyDescent="0.35">
      <c r="A135" t="str">
        <f t="shared" si="9"/>
        <v>SECRETARIA_DE_BIENESTARSUBDIRECCION DE DESARROLLO Y ATENCION AL SECTOR AGROPECUARIO3Procesadora de composta orgánica.</v>
      </c>
      <c r="B135" t="str">
        <f t="shared" si="10"/>
        <v>SECRETARIA_DE_BIENESTARSUBDIRECCION DE DESARROLLO Y ATENCION AL SECTOR AGROPECUARIO3</v>
      </c>
      <c r="C135" s="162" t="s">
        <v>538</v>
      </c>
      <c r="D135" s="153" t="s">
        <v>206</v>
      </c>
      <c r="E135" s="4">
        <f t="array" ref="E135">COUNTIF($D$4:D135,D135:D135)</f>
        <v>3</v>
      </c>
      <c r="F135" s="171" t="s">
        <v>641</v>
      </c>
      <c r="G135" s="183" t="s">
        <v>1363</v>
      </c>
      <c r="H135" s="184" t="s">
        <v>1364</v>
      </c>
      <c r="I135" s="184">
        <v>0</v>
      </c>
      <c r="J135" s="185">
        <v>7</v>
      </c>
      <c r="K135" s="206" t="s">
        <v>908</v>
      </c>
      <c r="L135" s="184" t="s">
        <v>909</v>
      </c>
      <c r="M135" s="186" t="s">
        <v>910</v>
      </c>
      <c r="N135" t="s">
        <v>1094</v>
      </c>
      <c r="O135" s="225"/>
      <c r="P135" s="225"/>
      <c r="Q135" s="225"/>
      <c r="R135" s="225"/>
      <c r="S135" s="225"/>
      <c r="T135" s="227" cm="1">
        <f t="array" ref="T135">SUM(P135:S135/J135)</f>
        <v>0</v>
      </c>
      <c r="U135" s="225"/>
      <c r="V135" s="225"/>
      <c r="W135" s="225"/>
      <c r="X135" s="225"/>
    </row>
    <row r="136" spans="1:24" ht="49.9" customHeight="1" thickBot="1" x14ac:dyDescent="0.35">
      <c r="A136" t="str">
        <f t="shared" si="9"/>
        <v>SECRETARIA_DE_BIENESTARSUBDIRECCION DE DESARROLLO Y ATENCION AL SECTOR AGROPECUARIO4Pozos de absorción Tecnificados.</v>
      </c>
      <c r="B136" t="str">
        <f t="shared" si="10"/>
        <v>SECRETARIA_DE_BIENESTARSUBDIRECCION DE DESARROLLO Y ATENCION AL SECTOR AGROPECUARIO4</v>
      </c>
      <c r="C136" s="162" t="s">
        <v>538</v>
      </c>
      <c r="D136" s="153" t="s">
        <v>206</v>
      </c>
      <c r="E136" s="4">
        <f t="array" ref="E136">COUNTIF($D$4:D136,D136:D136)</f>
        <v>4</v>
      </c>
      <c r="F136" s="170" t="s">
        <v>210</v>
      </c>
      <c r="G136" s="183" t="s">
        <v>760</v>
      </c>
      <c r="H136" s="184" t="s">
        <v>761</v>
      </c>
      <c r="I136" s="184">
        <v>10</v>
      </c>
      <c r="J136" s="185">
        <v>10</v>
      </c>
      <c r="K136" s="206" t="s">
        <v>908</v>
      </c>
      <c r="L136" s="184" t="s">
        <v>909</v>
      </c>
      <c r="M136" s="186" t="s">
        <v>910</v>
      </c>
      <c r="N136" t="s">
        <v>1094</v>
      </c>
      <c r="O136" s="225"/>
      <c r="P136" s="225"/>
      <c r="Q136" s="225"/>
      <c r="R136" s="225"/>
      <c r="S136" s="225"/>
      <c r="T136" s="227" cm="1">
        <f t="array" ref="T136">SUM(P136:S136/J136)</f>
        <v>0</v>
      </c>
      <c r="U136" s="225"/>
      <c r="V136" s="225"/>
      <c r="W136" s="225"/>
      <c r="X136" s="225"/>
    </row>
    <row r="137" spans="1:24" ht="49.9" customHeight="1" thickBot="1" x14ac:dyDescent="0.35">
      <c r="A137" t="str">
        <f t="shared" si="9"/>
        <v>SECRETARIA_DE_BIENESTARSUBDIRECCION DE DESARROLLO Y ATENCION AL SECTOR AGROPECUARIO5Conservación y mejoramiento de suelos agrícolas</v>
      </c>
      <c r="B137" t="str">
        <f t="shared" si="10"/>
        <v>SECRETARIA_DE_BIENESTARSUBDIRECCION DE DESARROLLO Y ATENCION AL SECTOR AGROPECUARIO5</v>
      </c>
      <c r="C137" s="162" t="s">
        <v>538</v>
      </c>
      <c r="D137" s="153" t="s">
        <v>206</v>
      </c>
      <c r="E137" s="4">
        <f t="array" ref="E137">COUNTIF($D$4:D137,D137:D137)</f>
        <v>5</v>
      </c>
      <c r="F137" s="234" t="s">
        <v>642</v>
      </c>
      <c r="G137" s="183" t="s">
        <v>1365</v>
      </c>
      <c r="H137" s="184" t="s">
        <v>1366</v>
      </c>
      <c r="I137" s="184">
        <v>300</v>
      </c>
      <c r="J137" s="185">
        <v>300</v>
      </c>
      <c r="K137" s="341" t="s">
        <v>908</v>
      </c>
      <c r="L137" s="341" t="s">
        <v>909</v>
      </c>
      <c r="M137" s="341" t="s">
        <v>910</v>
      </c>
      <c r="N137" t="s">
        <v>1094</v>
      </c>
      <c r="O137" s="225"/>
      <c r="P137" s="225"/>
      <c r="Q137" s="225"/>
      <c r="R137" s="225"/>
      <c r="S137" s="225"/>
      <c r="T137" s="227" cm="1">
        <f t="array" ref="T137">SUM(P137:S137/J137)</f>
        <v>0</v>
      </c>
      <c r="U137" s="225"/>
      <c r="V137" s="225"/>
      <c r="W137" s="225"/>
      <c r="X137" s="225"/>
    </row>
    <row r="138" spans="1:24" ht="49.9" customHeight="1" thickBot="1" x14ac:dyDescent="0.35">
      <c r="A138" t="str">
        <f t="shared" si="9"/>
        <v>SECRETARIA_DE_BIENESTARSUBDIRECCION DE DESARROLLO Y ATENCION AL SECTOR AGROPECUARIO6Conservación y mejoramiento de suelos agrícolas</v>
      </c>
      <c r="B138" t="str">
        <f t="shared" si="10"/>
        <v>SECRETARIA_DE_BIENESTARSUBDIRECCION DE DESARROLLO Y ATENCION AL SECTOR AGROPECUARIO6</v>
      </c>
      <c r="C138" s="162" t="s">
        <v>538</v>
      </c>
      <c r="D138" s="153" t="s">
        <v>206</v>
      </c>
      <c r="E138" s="4">
        <f t="array" ref="E138">COUNTIF($D$4:D138,D138:D138)</f>
        <v>6</v>
      </c>
      <c r="F138" s="234" t="s">
        <v>642</v>
      </c>
      <c r="G138" s="183" t="s">
        <v>1365</v>
      </c>
      <c r="H138" s="184" t="s">
        <v>1366</v>
      </c>
      <c r="I138" s="184">
        <v>200</v>
      </c>
      <c r="J138" s="185">
        <v>200</v>
      </c>
      <c r="K138" s="343" t="s">
        <v>908</v>
      </c>
      <c r="L138" s="343" t="s">
        <v>909</v>
      </c>
      <c r="M138" s="343" t="s">
        <v>910</v>
      </c>
      <c r="N138" t="s">
        <v>1094</v>
      </c>
      <c r="O138" s="225"/>
      <c r="P138" s="225"/>
      <c r="Q138" s="225"/>
      <c r="R138" s="225"/>
      <c r="S138" s="225"/>
      <c r="T138" s="227" cm="1">
        <f t="array" ref="T138">SUM(P138:S138/J138)</f>
        <v>0</v>
      </c>
      <c r="U138" s="225"/>
      <c r="V138" s="225"/>
      <c r="W138" s="225"/>
      <c r="X138" s="225"/>
    </row>
    <row r="139" spans="1:24" ht="49.9" customHeight="1" thickBot="1" x14ac:dyDescent="0.35">
      <c r="A139" t="str">
        <f t="shared" si="9"/>
        <v>SECRETARIA_DE_BIENESTARSUBDIRECCION DE DESARROLLO Y ATENCION AL SECTOR AGROPECUARIO7Hidroponía</v>
      </c>
      <c r="B139" t="str">
        <f t="shared" si="10"/>
        <v>SECRETARIA_DE_BIENESTARSUBDIRECCION DE DESARROLLO Y ATENCION AL SECTOR AGROPECUARIO7</v>
      </c>
      <c r="C139" s="162" t="s">
        <v>538</v>
      </c>
      <c r="D139" s="153" t="s">
        <v>206</v>
      </c>
      <c r="E139" s="4">
        <f t="array" ref="E139">COUNTIF($D$4:D139,D139:D139)</f>
        <v>7</v>
      </c>
      <c r="F139" s="176" t="s">
        <v>643</v>
      </c>
      <c r="G139" s="183" t="s">
        <v>1367</v>
      </c>
      <c r="H139" s="184" t="s">
        <v>1368</v>
      </c>
      <c r="I139" s="184">
        <v>20</v>
      </c>
      <c r="J139" s="185">
        <v>40</v>
      </c>
      <c r="K139" s="206" t="s">
        <v>911</v>
      </c>
      <c r="L139" s="184" t="s">
        <v>909</v>
      </c>
      <c r="M139" s="185" t="s">
        <v>910</v>
      </c>
      <c r="N139" t="s">
        <v>1094</v>
      </c>
      <c r="O139" s="225"/>
      <c r="P139" s="225"/>
      <c r="Q139" s="225"/>
      <c r="R139" s="225"/>
      <c r="S139" s="225"/>
      <c r="T139" s="227" cm="1">
        <f t="array" ref="T139">SUM(P139:S139/J139)</f>
        <v>0</v>
      </c>
      <c r="U139" s="225"/>
      <c r="V139" s="225"/>
      <c r="W139" s="225"/>
      <c r="X139" s="225"/>
    </row>
    <row r="140" spans="1:24" ht="49.9" customHeight="1" thickBot="1" x14ac:dyDescent="0.35">
      <c r="A140" t="str">
        <f t="shared" si="9"/>
        <v>SECRETARIA_DE_FOMENTO_ECONOMICO_Y_CULTURALDIRECCION DE CULTURA1Cultura en tu colonia</v>
      </c>
      <c r="B140" t="str">
        <f t="shared" si="10"/>
        <v>SECRETARIA_DE_FOMENTO_ECONOMICO_Y_CULTURALDIRECCION DE CULTURA1</v>
      </c>
      <c r="C140" s="163" t="s">
        <v>539</v>
      </c>
      <c r="D140" s="153" t="s">
        <v>216</v>
      </c>
      <c r="E140" s="4">
        <f t="array" ref="E140">COUNTIF($D$4:D140,D140:D140)</f>
        <v>1</v>
      </c>
      <c r="F140" s="176" t="s">
        <v>644</v>
      </c>
      <c r="G140" s="183" t="s">
        <v>218</v>
      </c>
      <c r="H140" s="184" t="s">
        <v>219</v>
      </c>
      <c r="I140" s="184">
        <v>53</v>
      </c>
      <c r="J140" s="185">
        <v>50</v>
      </c>
      <c r="K140" s="206" t="s">
        <v>1050</v>
      </c>
      <c r="L140" s="184" t="s">
        <v>912</v>
      </c>
      <c r="M140" s="185" t="s">
        <v>913</v>
      </c>
      <c r="N140" t="s">
        <v>1094</v>
      </c>
      <c r="O140" s="225" t="s">
        <v>1186</v>
      </c>
      <c r="P140" s="225">
        <v>0</v>
      </c>
      <c r="Q140" s="225"/>
      <c r="R140" s="225"/>
      <c r="S140" s="225"/>
      <c r="T140" s="227" cm="1">
        <f t="array" ref="T140">SUM(P140:S140/J140)</f>
        <v>0</v>
      </c>
      <c r="U140" s="225" t="s">
        <v>1692</v>
      </c>
      <c r="V140" s="225"/>
      <c r="W140" s="225"/>
      <c r="X140" s="225"/>
    </row>
    <row r="141" spans="1:24" ht="49.9" customHeight="1" thickBot="1" x14ac:dyDescent="0.35">
      <c r="A141" t="str">
        <f t="shared" ref="A141" si="13">B141&amp;F141</f>
        <v>SECRETARIA_DE_FOMENTO_ECONOMICO_Y_CULTURALDIRECCION DE CULTURA2Cultura Por La Paz</v>
      </c>
      <c r="B141" t="str">
        <f t="shared" ref="B141" si="14">C141&amp;D141&amp;E141</f>
        <v>SECRETARIA_DE_FOMENTO_ECONOMICO_Y_CULTURALDIRECCION DE CULTURA2</v>
      </c>
      <c r="C141" s="163" t="s">
        <v>539</v>
      </c>
      <c r="D141" s="153" t="s">
        <v>216</v>
      </c>
      <c r="E141" s="4">
        <f t="array" ref="E141">COUNTIF($D$4:D141,D141:D141)</f>
        <v>2</v>
      </c>
      <c r="F141" s="173" t="s">
        <v>220</v>
      </c>
      <c r="G141" s="183" t="s">
        <v>222</v>
      </c>
      <c r="H141" s="184" t="s">
        <v>762</v>
      </c>
      <c r="I141" s="184">
        <v>186</v>
      </c>
      <c r="J141" s="185">
        <v>80</v>
      </c>
      <c r="K141" s="206" t="s">
        <v>1050</v>
      </c>
      <c r="L141" s="184" t="s">
        <v>912</v>
      </c>
      <c r="M141" s="186" t="s">
        <v>913</v>
      </c>
      <c r="N141" t="s">
        <v>1095</v>
      </c>
      <c r="O141" s="225" t="s">
        <v>1186</v>
      </c>
      <c r="P141" s="225">
        <v>8</v>
      </c>
      <c r="Q141" s="225"/>
      <c r="R141" s="225"/>
      <c r="S141" s="225"/>
      <c r="T141" s="227" cm="1">
        <f t="array" ref="T141">SUM(P141:S141/J141)</f>
        <v>0.1</v>
      </c>
      <c r="U141" s="225" t="s">
        <v>1693</v>
      </c>
      <c r="V141" s="225"/>
      <c r="W141" s="225"/>
      <c r="X141" s="225"/>
    </row>
    <row r="142" spans="1:24" ht="49.9" customHeight="1" thickBot="1" x14ac:dyDescent="0.35">
      <c r="A142" t="str">
        <f t="shared" si="9"/>
        <v>SECRETARIA_DE_FOMENTO_ECONOMICO_Y_CULTURALDIRECCION DE CULTURA3Ferias, Festivales Y Exposiciones</v>
      </c>
      <c r="B142" t="str">
        <f t="shared" si="10"/>
        <v>SECRETARIA_DE_FOMENTO_ECONOMICO_Y_CULTURALDIRECCION DE CULTURA3</v>
      </c>
      <c r="C142" s="163" t="s">
        <v>539</v>
      </c>
      <c r="D142" s="153" t="s">
        <v>216</v>
      </c>
      <c r="E142" s="4">
        <f t="array" ref="E142">COUNTIF($D$4:D142,D142:D142)</f>
        <v>3</v>
      </c>
      <c r="F142" s="171" t="s">
        <v>223</v>
      </c>
      <c r="G142" s="183" t="s">
        <v>1369</v>
      </c>
      <c r="H142" s="184" t="s">
        <v>225</v>
      </c>
      <c r="I142" s="184">
        <v>4</v>
      </c>
      <c r="J142" s="185">
        <v>3</v>
      </c>
      <c r="K142" s="206" t="s">
        <v>1050</v>
      </c>
      <c r="L142" s="184" t="s">
        <v>912</v>
      </c>
      <c r="M142" s="185" t="s">
        <v>913</v>
      </c>
      <c r="N142" t="s">
        <v>1094</v>
      </c>
      <c r="O142" s="225" t="s">
        <v>1186</v>
      </c>
      <c r="P142" s="225">
        <v>0</v>
      </c>
      <c r="Q142" s="225"/>
      <c r="R142" s="225"/>
      <c r="S142" s="225"/>
      <c r="T142" s="227" cm="1">
        <f t="array" ref="T142">SUM(P142:S142/J142)</f>
        <v>0</v>
      </c>
      <c r="U142" s="225" t="s">
        <v>1694</v>
      </c>
      <c r="V142" s="225"/>
      <c r="W142" s="225"/>
      <c r="X142" s="225"/>
    </row>
    <row r="143" spans="1:24" ht="49.9" customHeight="1" thickBot="1" x14ac:dyDescent="0.35">
      <c r="A143" t="str">
        <f t="shared" ref="A143:A207" si="15">B143&amp;F143</f>
        <v>SECRETARIA_DE_FOMENTO_ECONOMICO_Y_CULTURALDIRECCION DE CULTURA4Formación Continua</v>
      </c>
      <c r="B143" t="str">
        <f t="shared" si="10"/>
        <v>SECRETARIA_DE_FOMENTO_ECONOMICO_Y_CULTURALDIRECCION DE CULTURA4</v>
      </c>
      <c r="C143" s="163" t="s">
        <v>539</v>
      </c>
      <c r="D143" s="153" t="s">
        <v>216</v>
      </c>
      <c r="E143" s="4">
        <f t="array" ref="E143">COUNTIF($D$4:D143,D143:D143)</f>
        <v>4</v>
      </c>
      <c r="F143" s="170" t="s">
        <v>1051</v>
      </c>
      <c r="G143" s="183" t="s">
        <v>1370</v>
      </c>
      <c r="H143" s="184" t="s">
        <v>227</v>
      </c>
      <c r="I143" s="184">
        <v>0</v>
      </c>
      <c r="J143" s="185">
        <v>10</v>
      </c>
      <c r="K143" s="212" t="s">
        <v>1050</v>
      </c>
      <c r="L143" s="216" t="s">
        <v>912</v>
      </c>
      <c r="M143" s="217" t="s">
        <v>913</v>
      </c>
      <c r="N143" t="s">
        <v>1094</v>
      </c>
      <c r="O143" s="225" t="s">
        <v>1186</v>
      </c>
      <c r="P143" s="225">
        <v>1</v>
      </c>
      <c r="Q143" s="225"/>
      <c r="R143" s="225"/>
      <c r="S143" s="225"/>
      <c r="T143" s="227" cm="1">
        <f t="array" ref="T143">SUM(P143:S143/J143)</f>
        <v>0.1</v>
      </c>
      <c r="U143" s="225" t="s">
        <v>1695</v>
      </c>
      <c r="V143" s="225"/>
      <c r="W143" s="225"/>
      <c r="X143" s="225"/>
    </row>
    <row r="144" spans="1:24" ht="49.9" customHeight="1" thickBot="1" x14ac:dyDescent="0.35">
      <c r="A144" t="str">
        <f t="shared" si="15"/>
        <v>SECRETARIA_DE_FOMENTO_ECONOMICO_Y_CULTURALDIRECCION DE CULTURA5Amigos de Refugio</v>
      </c>
      <c r="B144" t="str">
        <f t="shared" si="10"/>
        <v>SECRETARIA_DE_FOMENTO_ECONOMICO_Y_CULTURALDIRECCION DE CULTURA5</v>
      </c>
      <c r="C144" s="163" t="s">
        <v>539</v>
      </c>
      <c r="D144" s="153" t="s">
        <v>216</v>
      </c>
      <c r="E144" s="4">
        <f t="array" ref="E144">COUNTIF($D$4:D144,D144:D144)</f>
        <v>5</v>
      </c>
      <c r="F144" s="176" t="s">
        <v>645</v>
      </c>
      <c r="G144" s="183" t="s">
        <v>243</v>
      </c>
      <c r="H144" s="184" t="s">
        <v>244</v>
      </c>
      <c r="I144" s="184">
        <v>43</v>
      </c>
      <c r="J144" s="185">
        <v>30</v>
      </c>
      <c r="K144" s="206" t="s">
        <v>1050</v>
      </c>
      <c r="L144" s="218">
        <v>3316018010</v>
      </c>
      <c r="M144" s="217" t="s">
        <v>913</v>
      </c>
      <c r="N144" t="s">
        <v>1094</v>
      </c>
      <c r="O144" s="225" t="s">
        <v>1186</v>
      </c>
      <c r="P144" s="225">
        <v>0</v>
      </c>
      <c r="Q144" s="225"/>
      <c r="R144" s="225"/>
      <c r="S144" s="225"/>
      <c r="T144" s="227" cm="1">
        <f t="array" ref="T144">SUM(P144:S144/J144)</f>
        <v>0</v>
      </c>
      <c r="U144" s="225" t="s">
        <v>1696</v>
      </c>
      <c r="V144" s="225"/>
      <c r="W144" s="225"/>
      <c r="X144" s="225"/>
    </row>
    <row r="145" spans="1:24" ht="49.9" customHeight="1" thickBot="1" x14ac:dyDescent="0.35">
      <c r="A145" t="str">
        <f t="shared" si="15"/>
        <v>SECRETARIA_DE_FOMENTO_ECONOMICO_Y_CULTURALSUBDIRECCION DE BIBLIOTECAS1Talleres De Fomento A Cultura</v>
      </c>
      <c r="B145" t="str">
        <f t="shared" si="10"/>
        <v>SECRETARIA_DE_FOMENTO_ECONOMICO_Y_CULTURALSUBDIRECCION DE BIBLIOTECAS1</v>
      </c>
      <c r="C145" s="163" t="s">
        <v>539</v>
      </c>
      <c r="D145" s="153" t="s">
        <v>229</v>
      </c>
      <c r="E145" s="4">
        <f t="array" ref="E145">COUNTIF($D$4:D145,D145:D145)</f>
        <v>1</v>
      </c>
      <c r="F145" s="228" t="s">
        <v>230</v>
      </c>
      <c r="G145" s="183" t="s">
        <v>1371</v>
      </c>
      <c r="H145" s="184" t="s">
        <v>232</v>
      </c>
      <c r="I145" s="184">
        <v>0</v>
      </c>
      <c r="J145" s="185">
        <v>2</v>
      </c>
      <c r="K145" s="347" t="s">
        <v>914</v>
      </c>
      <c r="L145" s="347" t="s">
        <v>915</v>
      </c>
      <c r="M145" s="347" t="s">
        <v>916</v>
      </c>
      <c r="N145" t="s">
        <v>1094</v>
      </c>
      <c r="O145" s="225"/>
      <c r="P145" s="225"/>
      <c r="Q145" s="225"/>
      <c r="R145" s="225"/>
      <c r="S145" s="225"/>
      <c r="T145" s="227" cm="1">
        <f t="array" ref="T145">SUM(P145:S145/J145)</f>
        <v>0</v>
      </c>
      <c r="U145" s="225"/>
      <c r="V145" s="225"/>
      <c r="W145" s="225"/>
      <c r="X145" s="225"/>
    </row>
    <row r="146" spans="1:24" ht="49.9" customHeight="1" thickBot="1" x14ac:dyDescent="0.35">
      <c r="A146" t="str">
        <f t="shared" si="15"/>
        <v>SECRETARIA_DE_FOMENTO_ECONOMICO_Y_CULTURALSUBDIRECCION DE BIBLIOTECAS2Talleres De Fomento A Cultura</v>
      </c>
      <c r="B146" t="str">
        <f t="shared" si="10"/>
        <v>SECRETARIA_DE_FOMENTO_ECONOMICO_Y_CULTURALSUBDIRECCION DE BIBLIOTECAS2</v>
      </c>
      <c r="C146" s="163" t="s">
        <v>539</v>
      </c>
      <c r="D146" s="153" t="s">
        <v>229</v>
      </c>
      <c r="E146" s="4">
        <f t="array" ref="E146">COUNTIF($D$4:D146,D146:D146)</f>
        <v>2</v>
      </c>
      <c r="F146" s="228" t="s">
        <v>230</v>
      </c>
      <c r="G146" s="183" t="s">
        <v>1115</v>
      </c>
      <c r="H146" s="184" t="s">
        <v>1074</v>
      </c>
      <c r="I146" s="184">
        <v>0</v>
      </c>
      <c r="J146" s="192">
        <v>100000</v>
      </c>
      <c r="K146" s="348" t="s">
        <v>914</v>
      </c>
      <c r="L146" s="348" t="s">
        <v>915</v>
      </c>
      <c r="M146" s="348" t="s">
        <v>916</v>
      </c>
      <c r="N146" t="s">
        <v>1094</v>
      </c>
      <c r="O146" s="225"/>
      <c r="P146" s="225"/>
      <c r="Q146" s="225"/>
      <c r="R146" s="225"/>
      <c r="S146" s="225"/>
      <c r="T146" s="227" cm="1">
        <f t="array" ref="T146">SUM(P146:S146/J146)</f>
        <v>0</v>
      </c>
      <c r="U146" s="225"/>
      <c r="V146" s="225"/>
      <c r="W146" s="225"/>
      <c r="X146" s="225"/>
    </row>
    <row r="147" spans="1:24" ht="49.9" customHeight="1" thickBot="1" x14ac:dyDescent="0.35">
      <c r="A147" t="str">
        <f t="shared" si="15"/>
        <v>SECRETARIA_DE_FOMENTO_ECONOMICO_Y_CULTURALSUBDIRECCION DE MUSEOS1Exposiciones Temporales</v>
      </c>
      <c r="B147" t="str">
        <f t="shared" si="10"/>
        <v>SECRETARIA_DE_FOMENTO_ECONOMICO_Y_CULTURALSUBDIRECCION DE MUSEOS1</v>
      </c>
      <c r="C147" s="163" t="s">
        <v>539</v>
      </c>
      <c r="D147" s="153" t="s">
        <v>235</v>
      </c>
      <c r="E147" s="4">
        <f t="array" ref="E147">COUNTIF($D$4:D147,D147:D147)</f>
        <v>1</v>
      </c>
      <c r="F147" s="173" t="s">
        <v>236</v>
      </c>
      <c r="G147" s="190" t="s">
        <v>1372</v>
      </c>
      <c r="H147" s="193" t="s">
        <v>1116</v>
      </c>
      <c r="I147" s="184">
        <v>0</v>
      </c>
      <c r="J147" s="185">
        <v>4</v>
      </c>
      <c r="K147" s="206" t="s">
        <v>917</v>
      </c>
      <c r="L147" s="184" t="s">
        <v>918</v>
      </c>
      <c r="M147" s="186" t="s">
        <v>919</v>
      </c>
      <c r="N147" t="s">
        <v>1094</v>
      </c>
      <c r="O147" s="225"/>
      <c r="P147" s="225"/>
      <c r="Q147" s="225"/>
      <c r="R147" s="225"/>
      <c r="S147" s="225"/>
      <c r="T147" s="227" cm="1">
        <f t="array" ref="T147">SUM(P147:S147/J147)</f>
        <v>0</v>
      </c>
      <c r="U147" s="225"/>
      <c r="V147" s="225"/>
      <c r="W147" s="225"/>
      <c r="X147" s="225"/>
    </row>
    <row r="148" spans="1:24" ht="49.9" customHeight="1" thickBot="1" x14ac:dyDescent="0.35">
      <c r="A148" t="str">
        <f t="shared" si="15"/>
        <v>SECRETARIA_DE_FOMENTO_ECONOMICO_Y_CULTURALSUBDIRECCION DE MUSEOS2Museo Itinerante</v>
      </c>
      <c r="B148" t="str">
        <f t="shared" ref="B148" si="16">C148&amp;D148&amp;E148</f>
        <v>SECRETARIA_DE_FOMENTO_ECONOMICO_Y_CULTURALSUBDIRECCION DE MUSEOS2</v>
      </c>
      <c r="C148" s="163" t="s">
        <v>539</v>
      </c>
      <c r="D148" s="153" t="s">
        <v>235</v>
      </c>
      <c r="E148" s="4">
        <f t="array" ref="E148">COUNTIF($D$4:D148,D148:D148)</f>
        <v>2</v>
      </c>
      <c r="F148" s="176" t="s">
        <v>646</v>
      </c>
      <c r="G148" s="190" t="s">
        <v>1373</v>
      </c>
      <c r="H148" s="193" t="s">
        <v>1117</v>
      </c>
      <c r="I148" s="184">
        <v>0</v>
      </c>
      <c r="J148" s="185">
        <v>5</v>
      </c>
      <c r="K148" s="206" t="s">
        <v>917</v>
      </c>
      <c r="L148" s="184" t="s">
        <v>918</v>
      </c>
      <c r="M148" s="186" t="s">
        <v>919</v>
      </c>
      <c r="N148" t="s">
        <v>1095</v>
      </c>
      <c r="O148" s="225"/>
      <c r="P148" s="225"/>
      <c r="Q148" s="225"/>
      <c r="R148" s="225"/>
      <c r="S148" s="225"/>
      <c r="T148" s="227" cm="1">
        <f t="array" ref="T148">SUM(P148:S148/J148)</f>
        <v>0</v>
      </c>
      <c r="U148" s="225"/>
      <c r="V148" s="225"/>
      <c r="W148" s="225"/>
      <c r="X148" s="225"/>
    </row>
    <row r="149" spans="1:24" ht="49.9" customHeight="1" thickBot="1" x14ac:dyDescent="0.35">
      <c r="A149" t="str">
        <f t="shared" si="15"/>
        <v>SECRETARIA_DE_FOMENTO_ECONOMICO_Y_CULTURALSUBDIRECCION DE MUSEOS3Museos a la Calle</v>
      </c>
      <c r="B149" t="str">
        <f t="shared" si="10"/>
        <v>SECRETARIA_DE_FOMENTO_ECONOMICO_Y_CULTURALSUBDIRECCION DE MUSEOS3</v>
      </c>
      <c r="C149" s="163" t="s">
        <v>539</v>
      </c>
      <c r="D149" s="153" t="s">
        <v>235</v>
      </c>
      <c r="E149" s="4">
        <f t="array" ref="E149">COUNTIF($D$4:D149,D149:D149)</f>
        <v>3</v>
      </c>
      <c r="F149" s="176" t="s">
        <v>647</v>
      </c>
      <c r="G149" s="183" t="s">
        <v>1118</v>
      </c>
      <c r="H149" s="184" t="s">
        <v>1117</v>
      </c>
      <c r="I149" s="184">
        <v>0</v>
      </c>
      <c r="J149" s="185">
        <v>1</v>
      </c>
      <c r="K149" s="206" t="s">
        <v>917</v>
      </c>
      <c r="L149" s="184" t="s">
        <v>918</v>
      </c>
      <c r="M149" s="186" t="s">
        <v>919</v>
      </c>
      <c r="N149" t="s">
        <v>1094</v>
      </c>
      <c r="O149" s="225"/>
      <c r="P149" s="225"/>
      <c r="Q149" s="225"/>
      <c r="R149" s="225"/>
      <c r="S149" s="225"/>
      <c r="T149" s="227" cm="1">
        <f t="array" ref="T149">SUM(P149:S149/J149)</f>
        <v>0</v>
      </c>
      <c r="U149" s="225"/>
      <c r="V149" s="225"/>
      <c r="W149" s="225"/>
      <c r="X149" s="225"/>
    </row>
    <row r="150" spans="1:24" ht="49.9" customHeight="1" thickBot="1" x14ac:dyDescent="0.35">
      <c r="A150" t="str">
        <f t="shared" si="15"/>
        <v>SECRETARIA_DE_FOMENTO_ECONOMICO_Y_CULTURALSUBDIRECCION DE MUSEOS4Xvlvii Premio Nacional De La Cerámica</v>
      </c>
      <c r="B150" t="str">
        <f t="shared" si="10"/>
        <v>SECRETARIA_DE_FOMENTO_ECONOMICO_Y_CULTURALSUBDIRECCION DE MUSEOS4</v>
      </c>
      <c r="C150" s="163" t="s">
        <v>539</v>
      </c>
      <c r="D150" s="153" t="s">
        <v>235</v>
      </c>
      <c r="E150" s="4">
        <f t="array" ref="E150">COUNTIF($D$4:D150,D150:D150)</f>
        <v>4</v>
      </c>
      <c r="F150" s="171" t="s">
        <v>239</v>
      </c>
      <c r="G150" s="183" t="s">
        <v>1119</v>
      </c>
      <c r="H150" s="184" t="s">
        <v>1120</v>
      </c>
      <c r="I150" s="193">
        <v>0</v>
      </c>
      <c r="J150" s="185">
        <v>7</v>
      </c>
      <c r="K150" s="206" t="s">
        <v>917</v>
      </c>
      <c r="L150" s="184" t="s">
        <v>918</v>
      </c>
      <c r="M150" s="186" t="s">
        <v>919</v>
      </c>
      <c r="N150" t="s">
        <v>1094</v>
      </c>
      <c r="O150" s="225"/>
      <c r="P150" s="225"/>
      <c r="Q150" s="225"/>
      <c r="R150" s="225"/>
      <c r="S150" s="225"/>
      <c r="T150" s="227" cm="1">
        <f t="array" ref="T150">SUM(P150:S150/J150)</f>
        <v>0</v>
      </c>
      <c r="U150" s="225"/>
      <c r="V150" s="225"/>
      <c r="W150" s="225"/>
      <c r="X150" s="225"/>
    </row>
    <row r="151" spans="1:24" ht="49.9" customHeight="1" thickBot="1" x14ac:dyDescent="0.35">
      <c r="A151" t="str">
        <f t="shared" si="15"/>
        <v>SECRETARIA_DE_FOMENTO_ECONOMICO_Y_CULTURALDIRECCION DE DESARROLLO ARTESANAL Y TURISTICO (ARTESANAL)1Capacitación</v>
      </c>
      <c r="B151" t="str">
        <f t="shared" si="10"/>
        <v>SECRETARIA_DE_FOMENTO_ECONOMICO_Y_CULTURALDIRECCION DE DESARROLLO ARTESANAL Y TURISTICO (ARTESANAL)1</v>
      </c>
      <c r="C151" s="163" t="s">
        <v>539</v>
      </c>
      <c r="D151" s="153" t="s">
        <v>1183</v>
      </c>
      <c r="E151" s="4">
        <f t="array" ref="E151">COUNTIF($D$4:D151,D151:D151)</f>
        <v>1</v>
      </c>
      <c r="F151" s="176" t="s">
        <v>648</v>
      </c>
      <c r="G151" s="183" t="s">
        <v>1105</v>
      </c>
      <c r="H151" s="184" t="s">
        <v>1374</v>
      </c>
      <c r="I151" s="184">
        <v>9</v>
      </c>
      <c r="J151" s="185">
        <v>12</v>
      </c>
      <c r="K151" s="206" t="s">
        <v>920</v>
      </c>
      <c r="L151" s="184">
        <v>3310576212</v>
      </c>
      <c r="M151" s="186" t="s">
        <v>921</v>
      </c>
      <c r="N151" t="s">
        <v>1094</v>
      </c>
      <c r="O151" s="225"/>
      <c r="P151" s="225"/>
      <c r="Q151" s="225"/>
      <c r="R151" s="225"/>
      <c r="S151" s="225"/>
      <c r="T151" s="227" cm="1">
        <f t="array" ref="T151">SUM(P151:S151/J151)</f>
        <v>0</v>
      </c>
      <c r="U151" s="225"/>
      <c r="V151" s="225"/>
      <c r="W151" s="225"/>
      <c r="X151" s="225"/>
    </row>
    <row r="152" spans="1:24" ht="49.9" customHeight="1" thickBot="1" x14ac:dyDescent="0.35">
      <c r="A152" t="str">
        <f t="shared" si="15"/>
        <v>SECRETARIA_DE_FOMENTO_ECONOMICO_Y_CULTURALDIRECCION DE DESARROLLO ARTESANAL Y TURISTICO (ARTESANAL)2Padrón Artesanal y Credencialización</v>
      </c>
      <c r="B152" t="str">
        <f t="shared" si="10"/>
        <v>SECRETARIA_DE_FOMENTO_ECONOMICO_Y_CULTURALDIRECCION DE DESARROLLO ARTESANAL Y TURISTICO (ARTESANAL)2</v>
      </c>
      <c r="C152" s="163" t="s">
        <v>539</v>
      </c>
      <c r="D152" s="153" t="s">
        <v>1183</v>
      </c>
      <c r="E152" s="4">
        <f t="array" ref="E152">COUNTIF($D$4:D152,D152:D152)</f>
        <v>2</v>
      </c>
      <c r="F152" s="234" t="s">
        <v>649</v>
      </c>
      <c r="G152" s="183" t="s">
        <v>1106</v>
      </c>
      <c r="H152" s="184" t="s">
        <v>763</v>
      </c>
      <c r="I152" s="184">
        <v>426</v>
      </c>
      <c r="J152" s="185">
        <v>426</v>
      </c>
      <c r="K152" s="341" t="s">
        <v>920</v>
      </c>
      <c r="L152" s="341">
        <v>3310576212</v>
      </c>
      <c r="M152" s="341" t="s">
        <v>921</v>
      </c>
      <c r="N152" t="s">
        <v>1094</v>
      </c>
      <c r="O152" s="225"/>
      <c r="P152" s="225"/>
      <c r="Q152" s="225"/>
      <c r="R152" s="225"/>
      <c r="S152" s="225"/>
      <c r="T152" s="227" cm="1">
        <f t="array" ref="T152">SUM(P152:S152/J152)</f>
        <v>0</v>
      </c>
      <c r="U152" s="225"/>
      <c r="V152" s="225"/>
      <c r="W152" s="225"/>
      <c r="X152" s="225"/>
    </row>
    <row r="153" spans="1:24" ht="49.9" customHeight="1" thickBot="1" x14ac:dyDescent="0.35">
      <c r="A153" t="str">
        <f t="shared" si="15"/>
        <v>SECRETARIA_DE_FOMENTO_ECONOMICO_Y_CULTURALDIRECCION DE DESARROLLO ARTESANAL Y TURISTICO (ARTESANAL)3Padrón Artesanal y Credencialización</v>
      </c>
      <c r="B153" t="str">
        <f t="shared" ref="B153:B216" si="17">C153&amp;D153&amp;E153</f>
        <v>SECRETARIA_DE_FOMENTO_ECONOMICO_Y_CULTURALDIRECCION DE DESARROLLO ARTESANAL Y TURISTICO (ARTESANAL)3</v>
      </c>
      <c r="C153" s="163" t="s">
        <v>539</v>
      </c>
      <c r="D153" s="153" t="s">
        <v>1183</v>
      </c>
      <c r="E153" s="4">
        <f t="array" ref="E153">COUNTIF($D$4:D153,D153:D153)</f>
        <v>3</v>
      </c>
      <c r="F153" s="234" t="s">
        <v>649</v>
      </c>
      <c r="G153" s="183" t="s">
        <v>1107</v>
      </c>
      <c r="H153" s="184" t="s">
        <v>1108</v>
      </c>
      <c r="I153" s="184">
        <v>0</v>
      </c>
      <c r="J153" s="185">
        <v>426</v>
      </c>
      <c r="K153" s="343" t="s">
        <v>920</v>
      </c>
      <c r="L153" s="343">
        <v>3310576212</v>
      </c>
      <c r="M153" s="343" t="s">
        <v>921</v>
      </c>
      <c r="N153" t="s">
        <v>1094</v>
      </c>
      <c r="O153" s="225"/>
      <c r="P153" s="225"/>
      <c r="Q153" s="225"/>
      <c r="R153" s="225"/>
      <c r="S153" s="225"/>
      <c r="T153" s="227" cm="1">
        <f t="array" ref="T153">SUM(P153:S153/J153)</f>
        <v>0</v>
      </c>
      <c r="U153" s="225"/>
      <c r="V153" s="225"/>
      <c r="W153" s="225"/>
      <c r="X153" s="225"/>
    </row>
    <row r="154" spans="1:24" ht="49.9" customHeight="1" thickBot="1" x14ac:dyDescent="0.35">
      <c r="A154" t="str">
        <f t="shared" si="15"/>
        <v>SECRETARIA_DE_FOMENTO_ECONOMICO_Y_CULTURALDIRECCION DE DESARROLLO ARTESANAL Y TURISTICO (ARTESANAL)4Rescatando nuestras Tradiciones</v>
      </c>
      <c r="B154" t="str">
        <f t="shared" si="17"/>
        <v>SECRETARIA_DE_FOMENTO_ECONOMICO_Y_CULTURALDIRECCION DE DESARROLLO ARTESANAL Y TURISTICO (ARTESANAL)4</v>
      </c>
      <c r="C154" s="163" t="s">
        <v>539</v>
      </c>
      <c r="D154" s="153" t="s">
        <v>1183</v>
      </c>
      <c r="E154" s="4">
        <f t="array" ref="E154">COUNTIF($D$4:D154,D154:D154)</f>
        <v>4</v>
      </c>
      <c r="F154" s="176" t="s">
        <v>650</v>
      </c>
      <c r="G154" s="183" t="s">
        <v>1109</v>
      </c>
      <c r="H154" s="184" t="s">
        <v>1110</v>
      </c>
      <c r="I154" s="184">
        <v>95</v>
      </c>
      <c r="J154" s="185">
        <v>100</v>
      </c>
      <c r="K154" s="206" t="s">
        <v>920</v>
      </c>
      <c r="L154" s="184">
        <v>3310576212</v>
      </c>
      <c r="M154" s="186" t="s">
        <v>921</v>
      </c>
      <c r="N154" t="s">
        <v>1094</v>
      </c>
      <c r="O154" s="225"/>
      <c r="P154" s="225"/>
      <c r="Q154" s="225"/>
      <c r="R154" s="225"/>
      <c r="S154" s="225"/>
      <c r="T154" s="227" cm="1">
        <f t="array" ref="T154">SUM(P154:S154/J154)</f>
        <v>0</v>
      </c>
      <c r="U154" s="225"/>
      <c r="V154" s="225"/>
      <c r="W154" s="225"/>
      <c r="X154" s="225"/>
    </row>
    <row r="155" spans="1:24" ht="49.9" customHeight="1" thickBot="1" x14ac:dyDescent="0.35">
      <c r="A155" t="str">
        <f t="shared" si="15"/>
        <v>SECRETARIA_DE_FOMENTO_ECONOMICO_Y_CULTURALDIRECCION DE DESARROLLO ARTESANAL Y TURISTICO (TURISMO)1Festivales, Eventos, Ferias y Exposiciones</v>
      </c>
      <c r="B155" t="str">
        <f t="shared" si="17"/>
        <v>SECRETARIA_DE_FOMENTO_ECONOMICO_Y_CULTURALDIRECCION DE DESARROLLO ARTESANAL Y TURISTICO (TURISMO)1</v>
      </c>
      <c r="C155" s="163" t="s">
        <v>539</v>
      </c>
      <c r="D155" s="153" t="s">
        <v>1184</v>
      </c>
      <c r="E155" s="4">
        <f t="array" ref="E155">COUNTIF($D$4:D155,D155:D155)</f>
        <v>1</v>
      </c>
      <c r="F155" s="170" t="s">
        <v>1052</v>
      </c>
      <c r="G155" s="183" t="s">
        <v>1111</v>
      </c>
      <c r="H155" s="184" t="s">
        <v>1112</v>
      </c>
      <c r="I155" s="184">
        <v>12</v>
      </c>
      <c r="J155" s="185">
        <v>17</v>
      </c>
      <c r="K155" s="206" t="s">
        <v>922</v>
      </c>
      <c r="L155" s="184" t="s">
        <v>923</v>
      </c>
      <c r="M155" s="186" t="s">
        <v>924</v>
      </c>
      <c r="N155" t="s">
        <v>1094</v>
      </c>
      <c r="O155" s="225"/>
      <c r="P155" s="225"/>
      <c r="Q155" s="225"/>
      <c r="R155" s="225"/>
      <c r="S155" s="225"/>
      <c r="T155" s="227" cm="1">
        <f t="array" ref="T155">SUM(P155:S155/J155)</f>
        <v>0</v>
      </c>
      <c r="U155" s="225"/>
      <c r="V155" s="225"/>
      <c r="W155" s="225"/>
      <c r="X155" s="225"/>
    </row>
    <row r="156" spans="1:24" ht="49.9" customHeight="1" thickBot="1" x14ac:dyDescent="0.35">
      <c r="A156" t="str">
        <f t="shared" si="15"/>
        <v>SECRETARIA_DE_FOMENTO_ECONOMICO_Y_CULTURALDIRECCION DE DESARROLLO ARTESANAL Y TURISTICO (TURISMO)2Permanencia Pueblo Mágico</v>
      </c>
      <c r="B156" t="str">
        <f t="shared" si="17"/>
        <v>SECRETARIA_DE_FOMENTO_ECONOMICO_Y_CULTURALDIRECCION DE DESARROLLO ARTESANAL Y TURISTICO (TURISMO)2</v>
      </c>
      <c r="C156" s="163" t="s">
        <v>539</v>
      </c>
      <c r="D156" s="153" t="s">
        <v>1184</v>
      </c>
      <c r="E156" s="4">
        <f t="array" ref="E156">COUNTIF($D$4:D156,D156:D156)</f>
        <v>2</v>
      </c>
      <c r="F156" s="176" t="s">
        <v>651</v>
      </c>
      <c r="G156" s="183" t="s">
        <v>1113</v>
      </c>
      <c r="H156" s="184" t="s">
        <v>1114</v>
      </c>
      <c r="I156" s="194">
        <v>319000</v>
      </c>
      <c r="J156" s="192">
        <v>400000</v>
      </c>
      <c r="K156" s="206" t="s">
        <v>922</v>
      </c>
      <c r="L156" s="184" t="s">
        <v>923</v>
      </c>
      <c r="M156" s="186" t="s">
        <v>924</v>
      </c>
      <c r="N156" t="s">
        <v>1094</v>
      </c>
      <c r="O156" s="225"/>
      <c r="P156" s="225"/>
      <c r="Q156" s="225"/>
      <c r="R156" s="225"/>
      <c r="S156" s="225"/>
      <c r="T156" s="227" cm="1">
        <f t="array" ref="T156">SUM(P156:S156/J156)</f>
        <v>0</v>
      </c>
      <c r="U156" s="225"/>
      <c r="V156" s="225"/>
      <c r="W156" s="225"/>
      <c r="X156" s="225"/>
    </row>
    <row r="157" spans="1:24" ht="49.9" customHeight="1" thickBot="1" x14ac:dyDescent="0.35">
      <c r="A157" t="str">
        <f t="shared" si="15"/>
        <v>SECRETARIA_DE_FOMENTO_ECONOMICO_Y_CULTURALDIRECCION DE GESTION EMPRESARIAL E INDUSTRIAL1Vinculación directa con empresas</v>
      </c>
      <c r="B157" t="str">
        <f t="shared" si="17"/>
        <v>SECRETARIA_DE_FOMENTO_ECONOMICO_Y_CULTURALDIRECCION DE GESTION EMPRESARIAL E INDUSTRIAL1</v>
      </c>
      <c r="C157" s="163" t="s">
        <v>539</v>
      </c>
      <c r="D157" s="153" t="s">
        <v>254</v>
      </c>
      <c r="E157" s="4">
        <f t="array" ref="E157">COUNTIF($D$4:D157,D157:D157)</f>
        <v>1</v>
      </c>
      <c r="F157" s="176" t="s">
        <v>508</v>
      </c>
      <c r="G157" s="183" t="s">
        <v>1762</v>
      </c>
      <c r="H157" s="184" t="s">
        <v>1763</v>
      </c>
      <c r="I157" s="184">
        <v>0</v>
      </c>
      <c r="J157" s="185">
        <v>30</v>
      </c>
      <c r="K157" s="206" t="s">
        <v>1053</v>
      </c>
      <c r="L157" s="184" t="s">
        <v>925</v>
      </c>
      <c r="M157" s="186" t="s">
        <v>926</v>
      </c>
      <c r="N157" t="s">
        <v>1094</v>
      </c>
      <c r="O157" s="225" t="s">
        <v>1180</v>
      </c>
      <c r="P157" s="225">
        <v>16</v>
      </c>
      <c r="Q157" s="225"/>
      <c r="R157" s="225"/>
      <c r="S157" s="225"/>
      <c r="T157" s="227" cm="1">
        <f t="array" ref="T157">SUM(P157:S157/J157)</f>
        <v>0.53333333333333333</v>
      </c>
      <c r="U157" s="225" t="s">
        <v>1697</v>
      </c>
      <c r="V157" s="225"/>
      <c r="W157" s="225"/>
      <c r="X157" s="225"/>
    </row>
    <row r="158" spans="1:24" ht="49.9" customHeight="1" thickBot="1" x14ac:dyDescent="0.35">
      <c r="A158" t="str">
        <f t="shared" si="15"/>
        <v>SECRETARIA_DE_FOMENTO_ECONOMICO_Y_CULTURALDIRECCION DE GESTION EMPRESARIAL E INDUSTRIAL2Expo Emprende y Transforma 2025</v>
      </c>
      <c r="B158" t="str">
        <f t="shared" si="17"/>
        <v>SECRETARIA_DE_FOMENTO_ECONOMICO_Y_CULTURALDIRECCION DE GESTION EMPRESARIAL E INDUSTRIAL2</v>
      </c>
      <c r="C158" s="163" t="s">
        <v>539</v>
      </c>
      <c r="D158" s="153" t="s">
        <v>254</v>
      </c>
      <c r="E158" s="4">
        <f t="array" ref="E158">COUNTIF($D$4:D158,D158:D158)</f>
        <v>2</v>
      </c>
      <c r="F158" s="170" t="s">
        <v>255</v>
      </c>
      <c r="G158" s="183" t="s">
        <v>1759</v>
      </c>
      <c r="H158" s="184" t="s">
        <v>1375</v>
      </c>
      <c r="I158" s="184">
        <v>0</v>
      </c>
      <c r="J158" s="185">
        <v>500</v>
      </c>
      <c r="K158" s="206" t="s">
        <v>1053</v>
      </c>
      <c r="L158" s="184" t="s">
        <v>925</v>
      </c>
      <c r="M158" s="186" t="s">
        <v>926</v>
      </c>
      <c r="N158" t="s">
        <v>1094</v>
      </c>
      <c r="O158" s="225" t="s">
        <v>1656</v>
      </c>
      <c r="P158" s="225">
        <v>0</v>
      </c>
      <c r="Q158" s="225"/>
      <c r="R158" s="225"/>
      <c r="S158" s="225"/>
      <c r="T158" s="227" cm="1">
        <f t="array" ref="T158">SUM(P158:S158/J158)</f>
        <v>0</v>
      </c>
      <c r="U158" s="225" t="s">
        <v>1698</v>
      </c>
      <c r="V158" s="225"/>
      <c r="W158" s="225"/>
      <c r="X158" s="225"/>
    </row>
    <row r="159" spans="1:24" ht="49.9" customHeight="1" thickBot="1" x14ac:dyDescent="0.35">
      <c r="A159" t="str">
        <f t="shared" si="15"/>
        <v>SECRETARIA_DE_FOMENTO_ECONOMICO_Y_CULTURALDIRECCION DE GESTION EMPRESARIAL E INDUSTRIAL3Empleo a Tu Alcance</v>
      </c>
      <c r="B159" t="str">
        <f t="shared" si="17"/>
        <v>SECRETARIA_DE_FOMENTO_ECONOMICO_Y_CULTURALDIRECCION DE GESTION EMPRESARIAL E INDUSTRIAL3</v>
      </c>
      <c r="C159" s="163" t="s">
        <v>539</v>
      </c>
      <c r="D159" s="153" t="s">
        <v>254</v>
      </c>
      <c r="E159" s="4">
        <f t="array" ref="E159">COUNTIF($D$4:D159,D159:D159)</f>
        <v>3</v>
      </c>
      <c r="F159" s="170" t="s">
        <v>256</v>
      </c>
      <c r="G159" s="183" t="s">
        <v>764</v>
      </c>
      <c r="H159" s="184" t="s">
        <v>1196</v>
      </c>
      <c r="I159" s="184">
        <v>0</v>
      </c>
      <c r="J159" s="185">
        <v>300</v>
      </c>
      <c r="K159" s="206" t="s">
        <v>1053</v>
      </c>
      <c r="L159" s="184" t="s">
        <v>925</v>
      </c>
      <c r="M159" s="186" t="s">
        <v>926</v>
      </c>
      <c r="N159" t="s">
        <v>1094</v>
      </c>
      <c r="O159" s="225" t="s">
        <v>1180</v>
      </c>
      <c r="P159" s="225">
        <v>65</v>
      </c>
      <c r="Q159" s="225"/>
      <c r="R159" s="225"/>
      <c r="S159" s="225"/>
      <c r="T159" s="227" cm="1">
        <f t="array" ref="T159">SUM(P159:S159/J159)</f>
        <v>0.21666666666666667</v>
      </c>
      <c r="U159" s="225" t="s">
        <v>1699</v>
      </c>
      <c r="V159" s="225"/>
      <c r="W159" s="225"/>
      <c r="X159" s="225"/>
    </row>
    <row r="160" spans="1:24" ht="49.9" customHeight="1" thickBot="1" x14ac:dyDescent="0.35">
      <c r="A160" t="str">
        <f t="shared" si="15"/>
        <v>SECRETARIA_DE_FOMENTO_ECONOMICO_Y_CULTURALDIRECCION DE GESTION EMPRESARIAL E INDUSTRIAL4Capacitación Permanente Empresarial, Cooperativas bienes y/o Servicios y Talleres Autoempleo</v>
      </c>
      <c r="B160" t="str">
        <f t="shared" si="17"/>
        <v>SECRETARIA_DE_FOMENTO_ECONOMICO_Y_CULTURALDIRECCION DE GESTION EMPRESARIAL E INDUSTRIAL4</v>
      </c>
      <c r="C160" s="163" t="s">
        <v>539</v>
      </c>
      <c r="D160" s="153" t="s">
        <v>254</v>
      </c>
      <c r="E160" s="4">
        <f t="array" ref="E160">COUNTIF($D$4:D160,D160:D160)</f>
        <v>4</v>
      </c>
      <c r="F160" s="229" t="s">
        <v>257</v>
      </c>
      <c r="G160" s="183" t="s">
        <v>1760</v>
      </c>
      <c r="H160" s="184" t="s">
        <v>1761</v>
      </c>
      <c r="I160" s="184">
        <v>100</v>
      </c>
      <c r="J160" s="185">
        <v>110</v>
      </c>
      <c r="K160" s="242" t="s">
        <v>1053</v>
      </c>
      <c r="L160" s="242" t="s">
        <v>925</v>
      </c>
      <c r="M160" s="242" t="s">
        <v>926</v>
      </c>
      <c r="N160" t="s">
        <v>1094</v>
      </c>
      <c r="O160" s="225" t="s">
        <v>1656</v>
      </c>
      <c r="P160" s="225">
        <v>79</v>
      </c>
      <c r="Q160" s="225"/>
      <c r="R160" s="225"/>
      <c r="S160" s="225"/>
      <c r="T160" s="227" cm="1">
        <f t="array" ref="T160">SUM(P160:S160/J160)</f>
        <v>0.71818181818181814</v>
      </c>
      <c r="U160" s="225" t="s">
        <v>1700</v>
      </c>
      <c r="V160" s="225"/>
      <c r="W160" s="225"/>
      <c r="X160" s="225"/>
    </row>
    <row r="161" spans="1:24" ht="49.9" customHeight="1" thickBot="1" x14ac:dyDescent="0.35">
      <c r="A161" t="str">
        <f t="shared" si="15"/>
        <v>SECRETARIA_DE_FOMENTO_ECONOMICO_Y_CULTURALDIRECCION DE GESTION EMPRESARIAL E INDUSTRIAL5Mujeres Empresarias en Tlaquepaque</v>
      </c>
      <c r="B161" t="str">
        <f t="shared" si="17"/>
        <v>SECRETARIA_DE_FOMENTO_ECONOMICO_Y_CULTURALDIRECCION DE GESTION EMPRESARIAL E INDUSTRIAL5</v>
      </c>
      <c r="C161" s="163" t="s">
        <v>539</v>
      </c>
      <c r="D161" s="153" t="s">
        <v>254</v>
      </c>
      <c r="E161" s="4">
        <f t="array" ref="E161">COUNTIF($D$4:D161,D161:D161)</f>
        <v>5</v>
      </c>
      <c r="F161" s="170" t="s">
        <v>258</v>
      </c>
      <c r="G161" s="183" t="s">
        <v>766</v>
      </c>
      <c r="H161" s="184" t="s">
        <v>232</v>
      </c>
      <c r="I161" s="184">
        <v>1</v>
      </c>
      <c r="J161" s="185">
        <v>1</v>
      </c>
      <c r="K161" s="206" t="s">
        <v>1645</v>
      </c>
      <c r="L161" s="184" t="s">
        <v>925</v>
      </c>
      <c r="M161" s="186" t="s">
        <v>1646</v>
      </c>
      <c r="O161" s="225" t="s">
        <v>1656</v>
      </c>
      <c r="P161" s="225">
        <v>0</v>
      </c>
      <c r="Q161" s="225"/>
      <c r="R161" s="225"/>
      <c r="S161" s="225"/>
      <c r="T161" s="227" cm="1">
        <f t="array" ref="T161">SUM(P161:S161/J161)</f>
        <v>0</v>
      </c>
      <c r="U161" s="225" t="s">
        <v>1701</v>
      </c>
      <c r="V161" s="225"/>
      <c r="W161" s="225"/>
      <c r="X161" s="225"/>
    </row>
    <row r="162" spans="1:24" ht="49.9" customHeight="1" thickBot="1" x14ac:dyDescent="0.35">
      <c r="A162" t="str">
        <f t="shared" si="15"/>
        <v>SECRETARIA_DE_FOMENTO_ECONOMICO_Y_CULTURALDIRECCION DEL CENTRO HISTORICO1Mantenimiento y Conservación del Centro Histórico</v>
      </c>
      <c r="B162" t="str">
        <f t="shared" si="17"/>
        <v>SECRETARIA_DE_FOMENTO_ECONOMICO_Y_CULTURALDIRECCION DEL CENTRO HISTORICO1</v>
      </c>
      <c r="C162" s="163" t="s">
        <v>539</v>
      </c>
      <c r="D162" s="153" t="s">
        <v>259</v>
      </c>
      <c r="E162" s="4">
        <f t="array" ref="E162">COUNTIF($D$4:D162,D162:D162)</f>
        <v>1</v>
      </c>
      <c r="F162" s="176" t="s">
        <v>652</v>
      </c>
      <c r="G162" s="183" t="s">
        <v>1376</v>
      </c>
      <c r="H162" s="184" t="s">
        <v>261</v>
      </c>
      <c r="I162" s="184">
        <v>0</v>
      </c>
      <c r="J162" s="185">
        <v>60</v>
      </c>
      <c r="K162" s="206" t="s">
        <v>927</v>
      </c>
      <c r="L162" s="184">
        <v>3322354310</v>
      </c>
      <c r="M162" s="186" t="s">
        <v>928</v>
      </c>
      <c r="O162" s="225"/>
      <c r="P162" s="225"/>
      <c r="Q162" s="225"/>
      <c r="R162" s="225"/>
      <c r="S162" s="225"/>
      <c r="T162" s="227" cm="1">
        <f t="array" ref="T162">SUM(P162:S162/J162)</f>
        <v>0</v>
      </c>
      <c r="U162" s="225"/>
      <c r="V162" s="225"/>
      <c r="W162" s="225"/>
      <c r="X162" s="225"/>
    </row>
    <row r="163" spans="1:24" ht="49.9" customHeight="1" thickBot="1" x14ac:dyDescent="0.35">
      <c r="A163" t="str">
        <f t="shared" si="15"/>
        <v>SECRETARIA_DE_FOMENTO_ECONOMICO_Y_CULTURALDIRECCION DEL CENTRO HISTORICO2Agenda del Espacio Público</v>
      </c>
      <c r="B163" t="str">
        <f t="shared" si="17"/>
        <v>SECRETARIA_DE_FOMENTO_ECONOMICO_Y_CULTURALDIRECCION DEL CENTRO HISTORICO2</v>
      </c>
      <c r="C163" s="163" t="s">
        <v>539</v>
      </c>
      <c r="D163" s="153" t="s">
        <v>259</v>
      </c>
      <c r="E163" s="4">
        <f t="array" ref="E163">COUNTIF($D$4:D163,D163:D163)</f>
        <v>2</v>
      </c>
      <c r="F163" s="176" t="s">
        <v>653</v>
      </c>
      <c r="G163" s="183" t="s">
        <v>1054</v>
      </c>
      <c r="H163" s="184" t="s">
        <v>264</v>
      </c>
      <c r="I163" s="184">
        <v>0</v>
      </c>
      <c r="J163" s="185">
        <v>60</v>
      </c>
      <c r="K163" s="206" t="s">
        <v>927</v>
      </c>
      <c r="L163" s="184">
        <v>3322354310</v>
      </c>
      <c r="M163" s="185" t="s">
        <v>928</v>
      </c>
      <c r="N163" t="s">
        <v>1094</v>
      </c>
      <c r="O163" s="225"/>
      <c r="P163" s="225"/>
      <c r="Q163" s="225"/>
      <c r="R163" s="225"/>
      <c r="S163" s="225"/>
      <c r="T163" s="227" cm="1">
        <f t="array" ref="T163">SUM(P163:S163/J163)</f>
        <v>0</v>
      </c>
      <c r="U163" s="225"/>
      <c r="V163" s="225"/>
      <c r="W163" s="225"/>
      <c r="X163" s="225"/>
    </row>
    <row r="164" spans="1:24" ht="49.9" customHeight="1" thickBot="1" x14ac:dyDescent="0.35">
      <c r="A164" t="str">
        <f t="shared" si="15"/>
        <v>SECRETARIA_DE_SERVICIOS_PUBLICOS_Y_MEDIO_AMBIENTEDIRECCIÓN DE CEMENTERIOS1Digitalización Administrativa</v>
      </c>
      <c r="B164" t="str">
        <f t="shared" si="17"/>
        <v>SECRETARIA_DE_SERVICIOS_PUBLICOS_Y_MEDIO_AMBIENTEDIRECCIÓN DE CEMENTERIOS1</v>
      </c>
      <c r="C164" s="164" t="s">
        <v>540</v>
      </c>
      <c r="D164" s="153" t="s">
        <v>576</v>
      </c>
      <c r="E164" s="4">
        <f t="array" ref="E164">COUNTIF($D$4:D164,D164:D164)</f>
        <v>1</v>
      </c>
      <c r="F164" s="173" t="s">
        <v>654</v>
      </c>
      <c r="G164" s="183" t="s">
        <v>1377</v>
      </c>
      <c r="H164" s="184" t="s">
        <v>1378</v>
      </c>
      <c r="I164" s="194">
        <v>0</v>
      </c>
      <c r="J164" s="192">
        <v>7</v>
      </c>
      <c r="K164" s="206" t="s">
        <v>929</v>
      </c>
      <c r="L164" s="184">
        <v>3319186129</v>
      </c>
      <c r="M164" s="186" t="s">
        <v>930</v>
      </c>
      <c r="N164" t="s">
        <v>1094</v>
      </c>
      <c r="O164" s="225"/>
      <c r="P164" s="225"/>
      <c r="Q164" s="225"/>
      <c r="R164" s="225"/>
      <c r="S164" s="225"/>
      <c r="T164" s="227" cm="1">
        <f t="array" ref="T164">SUM(P164:S164/J164)</f>
        <v>0</v>
      </c>
      <c r="U164" s="225"/>
      <c r="V164" s="225"/>
      <c r="W164" s="225"/>
      <c r="X164" s="225"/>
    </row>
    <row r="165" spans="1:24" ht="49.9" customHeight="1" thickBot="1" x14ac:dyDescent="0.35">
      <c r="A165" t="str">
        <f t="shared" si="15"/>
        <v>SECRETARIA_DE_SERVICIOS_PUBLICOS_Y_MEDIO_AMBIENTEDEPARTAMENTO DE REGULACION AMBIENTAL1Creadores De Esperanza Para El Medio Ambiente</v>
      </c>
      <c r="B165" t="str">
        <f t="shared" si="17"/>
        <v>SECRETARIA_DE_SERVICIOS_PUBLICOS_Y_MEDIO_AMBIENTEDEPARTAMENTO DE REGULACION AMBIENTAL1</v>
      </c>
      <c r="C165" s="164" t="s">
        <v>540</v>
      </c>
      <c r="D165" s="153" t="s">
        <v>265</v>
      </c>
      <c r="E165" s="4">
        <f t="array" ref="E165">COUNTIF($D$4:D165,D165:D165)</f>
        <v>1</v>
      </c>
      <c r="F165" s="173" t="s">
        <v>267</v>
      </c>
      <c r="G165" s="183" t="s">
        <v>1181</v>
      </c>
      <c r="H165" s="184" t="s">
        <v>1182</v>
      </c>
      <c r="I165" s="195">
        <v>100</v>
      </c>
      <c r="J165" s="196">
        <v>150</v>
      </c>
      <c r="K165" s="206" t="s">
        <v>1055</v>
      </c>
      <c r="L165" s="184">
        <v>3334577356</v>
      </c>
      <c r="M165" s="186" t="s">
        <v>931</v>
      </c>
      <c r="N165" t="s">
        <v>1094</v>
      </c>
      <c r="O165" s="225"/>
      <c r="P165" s="225">
        <v>120</v>
      </c>
      <c r="Q165" s="225"/>
      <c r="R165" s="225"/>
      <c r="S165" s="225"/>
      <c r="T165" s="227" cm="1">
        <f t="array" ref="T165">SUM(P165:S165/J165)</f>
        <v>0.8</v>
      </c>
      <c r="U165" s="225" t="s">
        <v>1702</v>
      </c>
      <c r="V165" s="225"/>
      <c r="W165" s="225"/>
      <c r="X165" s="225"/>
    </row>
    <row r="166" spans="1:24" ht="49.9" customHeight="1" thickBot="1" x14ac:dyDescent="0.35">
      <c r="A166" t="str">
        <f t="shared" si="15"/>
        <v>SECRETARIA_DE_SERVICIOS_PUBLICOS_Y_MEDIO_AMBIENTEDEPARTAMENTO DE REGULACION AMBIENTAL2Gobierno Con Buen Papel</v>
      </c>
      <c r="B166" t="str">
        <f t="shared" si="17"/>
        <v>SECRETARIA_DE_SERVICIOS_PUBLICOS_Y_MEDIO_AMBIENTEDEPARTAMENTO DE REGULACION AMBIENTAL2</v>
      </c>
      <c r="C166" s="164" t="s">
        <v>540</v>
      </c>
      <c r="D166" s="153" t="s">
        <v>265</v>
      </c>
      <c r="E166" s="4">
        <f t="array" ref="E166">COUNTIF($D$4:D166,D166:D166)</f>
        <v>2</v>
      </c>
      <c r="F166" s="178" t="s">
        <v>269</v>
      </c>
      <c r="G166" s="183" t="s">
        <v>1379</v>
      </c>
      <c r="H166" s="184" t="s">
        <v>1380</v>
      </c>
      <c r="I166" s="194">
        <v>3500</v>
      </c>
      <c r="J166" s="192">
        <v>4000</v>
      </c>
      <c r="K166" s="206" t="s">
        <v>1055</v>
      </c>
      <c r="L166" s="184">
        <v>3334577356</v>
      </c>
      <c r="M166" s="186" t="s">
        <v>931</v>
      </c>
      <c r="N166" t="s">
        <v>1094</v>
      </c>
      <c r="O166" s="225"/>
      <c r="P166" s="225">
        <v>300</v>
      </c>
      <c r="Q166" s="225"/>
      <c r="R166" s="225"/>
      <c r="S166" s="225"/>
      <c r="T166" s="227" cm="1">
        <f t="array" ref="T166">SUM(P166:S166/J166)</f>
        <v>7.4999999999999997E-2</v>
      </c>
      <c r="U166" s="225" t="s">
        <v>1703</v>
      </c>
      <c r="V166" s="225"/>
      <c r="W166" s="225"/>
      <c r="X166" s="225"/>
    </row>
    <row r="167" spans="1:24" ht="49.9" customHeight="1" thickBot="1" x14ac:dyDescent="0.35">
      <c r="A167" t="str">
        <f t="shared" si="15"/>
        <v>SECRETARIA_DE_SERVICIOS_PUBLICOS_Y_MEDIO_AMBIENTEDEPARTAMENTO DE REGULACION AMBIENTAL3Sembrando Esperanza</v>
      </c>
      <c r="B167" t="str">
        <f t="shared" si="17"/>
        <v>SECRETARIA_DE_SERVICIOS_PUBLICOS_Y_MEDIO_AMBIENTEDEPARTAMENTO DE REGULACION AMBIENTAL3</v>
      </c>
      <c r="C167" s="164" t="s">
        <v>540</v>
      </c>
      <c r="D167" s="153" t="s">
        <v>265</v>
      </c>
      <c r="E167" s="4">
        <f t="array" ref="E167">COUNTIF($D$4:D167,D167:D167)</f>
        <v>3</v>
      </c>
      <c r="F167" s="229" t="s">
        <v>273</v>
      </c>
      <c r="G167" s="183" t="s">
        <v>1381</v>
      </c>
      <c r="H167" s="184" t="s">
        <v>1382</v>
      </c>
      <c r="I167" s="194">
        <v>0</v>
      </c>
      <c r="J167" s="192">
        <v>150</v>
      </c>
      <c r="K167" s="325" t="s">
        <v>1055</v>
      </c>
      <c r="L167" s="325">
        <v>3334577356</v>
      </c>
      <c r="M167" s="325" t="s">
        <v>931</v>
      </c>
      <c r="N167" t="s">
        <v>1094</v>
      </c>
      <c r="O167" s="225"/>
      <c r="P167" s="225">
        <v>17</v>
      </c>
      <c r="Q167" s="225"/>
      <c r="R167" s="225"/>
      <c r="S167" s="225"/>
      <c r="T167" s="227" cm="1">
        <f t="array" ref="T167">SUM(P167:S167/J167)</f>
        <v>0.11333333333333333</v>
      </c>
      <c r="U167" s="225" t="s">
        <v>1704</v>
      </c>
      <c r="V167" s="225"/>
      <c r="W167" s="225"/>
      <c r="X167" s="225"/>
    </row>
    <row r="168" spans="1:24" ht="49.9" customHeight="1" thickBot="1" x14ac:dyDescent="0.35">
      <c r="A168" t="str">
        <f t="shared" si="15"/>
        <v>SECRETARIA_DE_SERVICIOS_PUBLICOS_Y_MEDIO_AMBIENTEDEPARTAMENTO DE REGULACION AMBIENTAL4Sembrando Esperanza</v>
      </c>
      <c r="B168" t="str">
        <f t="shared" si="17"/>
        <v>SECRETARIA_DE_SERVICIOS_PUBLICOS_Y_MEDIO_AMBIENTEDEPARTAMENTO DE REGULACION AMBIENTAL4</v>
      </c>
      <c r="C168" s="164" t="s">
        <v>540</v>
      </c>
      <c r="D168" s="153" t="s">
        <v>265</v>
      </c>
      <c r="E168" s="4">
        <f t="array" ref="E168">COUNTIF($D$4:D168,D168:D168)</f>
        <v>4</v>
      </c>
      <c r="F168" s="229" t="s">
        <v>273</v>
      </c>
      <c r="G168" s="183" t="s">
        <v>1383</v>
      </c>
      <c r="H168" s="184" t="s">
        <v>1384</v>
      </c>
      <c r="I168" s="194">
        <v>0</v>
      </c>
      <c r="J168" s="192">
        <v>50</v>
      </c>
      <c r="K168" s="327" t="s">
        <v>1055</v>
      </c>
      <c r="L168" s="327">
        <v>3334577356</v>
      </c>
      <c r="M168" s="327" t="s">
        <v>931</v>
      </c>
      <c r="N168" t="s">
        <v>1094</v>
      </c>
      <c r="O168" s="225"/>
      <c r="P168" s="225"/>
      <c r="Q168" s="225"/>
      <c r="R168" s="225"/>
      <c r="S168" s="225"/>
      <c r="T168" s="227" cm="1">
        <f t="array" ref="T168">SUM(P168:S168/J168)</f>
        <v>0</v>
      </c>
      <c r="U168" s="225"/>
      <c r="V168" s="225"/>
      <c r="W168" s="225"/>
      <c r="X168" s="225"/>
    </row>
    <row r="169" spans="1:24" ht="49.9" customHeight="1" thickBot="1" x14ac:dyDescent="0.35">
      <c r="A169" t="str">
        <f t="shared" si="15"/>
        <v>SECRETARIA_DE_SERVICIOS_PUBLICOS_Y_MEDIO_AMBIENTEDIRECCION DE AGUA POTABLE, DRENAJE Y ALCANTARILLADO1Padrón Único de Usuarios</v>
      </c>
      <c r="B169" t="str">
        <f t="shared" si="17"/>
        <v>SECRETARIA_DE_SERVICIOS_PUBLICOS_Y_MEDIO_AMBIENTEDIRECCION DE AGUA POTABLE, DRENAJE Y ALCANTARILLADO1</v>
      </c>
      <c r="C169" s="164" t="s">
        <v>540</v>
      </c>
      <c r="D169" s="153" t="s">
        <v>275</v>
      </c>
      <c r="E169" s="4">
        <f t="array" ref="E169">COUNTIF($D$4:D169,D169:D169)</f>
        <v>1</v>
      </c>
      <c r="F169" s="170" t="s">
        <v>276</v>
      </c>
      <c r="G169" s="183" t="s">
        <v>1056</v>
      </c>
      <c r="H169" s="184" t="s">
        <v>1385</v>
      </c>
      <c r="I169" s="194">
        <v>522</v>
      </c>
      <c r="J169" s="192">
        <v>1200</v>
      </c>
      <c r="K169" s="206" t="s">
        <v>932</v>
      </c>
      <c r="L169" s="184">
        <v>3338370430</v>
      </c>
      <c r="M169" s="186" t="s">
        <v>933</v>
      </c>
      <c r="N169" t="s">
        <v>1094</v>
      </c>
      <c r="O169" s="225" t="s">
        <v>1657</v>
      </c>
      <c r="P169" s="225">
        <v>38</v>
      </c>
      <c r="Q169" s="225"/>
      <c r="R169" s="225"/>
      <c r="S169" s="225"/>
      <c r="T169" s="227" cm="1">
        <f t="array" ref="T169">SUM(P169:S169/J169)</f>
        <v>3.1666666666666669E-2</v>
      </c>
      <c r="U169" s="225" t="s">
        <v>1705</v>
      </c>
      <c r="V169" s="225"/>
      <c r="W169" s="225"/>
      <c r="X169" s="225"/>
    </row>
    <row r="170" spans="1:24" ht="49.9" customHeight="1" thickBot="1" x14ac:dyDescent="0.35">
      <c r="A170" t="str">
        <f t="shared" si="15"/>
        <v>SECRETARIA_DE_SERVICIOS_PUBLICOS_Y_MEDIO_AMBIENTEDIRECCION DE AGUA POTABLE, DRENAJE Y ALCANTARILLADO2Servicio Medido</v>
      </c>
      <c r="B170" t="str">
        <f t="shared" si="17"/>
        <v>SECRETARIA_DE_SERVICIOS_PUBLICOS_Y_MEDIO_AMBIENTEDIRECCION DE AGUA POTABLE, DRENAJE Y ALCANTARILLADO2</v>
      </c>
      <c r="C170" s="164" t="s">
        <v>540</v>
      </c>
      <c r="D170" s="153" t="s">
        <v>275</v>
      </c>
      <c r="E170" s="4">
        <f t="array" ref="E170">COUNTIF($D$4:D170,D170:D170)</f>
        <v>2</v>
      </c>
      <c r="F170" s="238" t="s">
        <v>655</v>
      </c>
      <c r="G170" s="183" t="s">
        <v>1057</v>
      </c>
      <c r="H170" s="184" t="s">
        <v>1142</v>
      </c>
      <c r="I170" s="194">
        <v>0</v>
      </c>
      <c r="J170" s="192">
        <v>3</v>
      </c>
      <c r="K170" s="328" t="s">
        <v>932</v>
      </c>
      <c r="L170" s="328">
        <v>3338370430</v>
      </c>
      <c r="M170" s="328" t="s">
        <v>933</v>
      </c>
      <c r="N170" t="s">
        <v>1094</v>
      </c>
      <c r="O170" s="225" t="s">
        <v>1657</v>
      </c>
      <c r="P170" s="225">
        <v>0</v>
      </c>
      <c r="Q170" s="225"/>
      <c r="R170" s="225"/>
      <c r="S170" s="225"/>
      <c r="T170" s="227" cm="1">
        <f t="array" ref="T170">SUM(P170:S170/J170)</f>
        <v>0</v>
      </c>
      <c r="U170" s="225" t="s">
        <v>1706</v>
      </c>
      <c r="V170" s="225"/>
      <c r="W170" s="225"/>
      <c r="X170" s="225"/>
    </row>
    <row r="171" spans="1:24" ht="49.9" customHeight="1" thickBot="1" x14ac:dyDescent="0.35">
      <c r="A171" t="str">
        <f t="shared" si="15"/>
        <v>SECRETARIA_DE_SERVICIOS_PUBLICOS_Y_MEDIO_AMBIENTEDIRECCION DE AGUA POTABLE, DRENAJE Y ALCANTARILLADO3Servicio Medido</v>
      </c>
      <c r="B171" t="str">
        <f t="shared" si="17"/>
        <v>SECRETARIA_DE_SERVICIOS_PUBLICOS_Y_MEDIO_AMBIENTEDIRECCION DE AGUA POTABLE, DRENAJE Y ALCANTARILLADO3</v>
      </c>
      <c r="C171" s="164" t="s">
        <v>540</v>
      </c>
      <c r="D171" s="153" t="s">
        <v>275</v>
      </c>
      <c r="E171" s="4">
        <f t="array" ref="E171">COUNTIF($D$4:D171,D171:D171)</f>
        <v>3</v>
      </c>
      <c r="F171" s="238" t="s">
        <v>655</v>
      </c>
      <c r="G171" s="183" t="s">
        <v>1058</v>
      </c>
      <c r="H171" s="184" t="s">
        <v>1386</v>
      </c>
      <c r="I171" s="194">
        <v>0</v>
      </c>
      <c r="J171" s="192">
        <v>1200</v>
      </c>
      <c r="K171" s="330" t="s">
        <v>932</v>
      </c>
      <c r="L171" s="330">
        <v>3338370430</v>
      </c>
      <c r="M171" s="330" t="s">
        <v>933</v>
      </c>
      <c r="N171" t="s">
        <v>1094</v>
      </c>
      <c r="O171" s="225" t="s">
        <v>1657</v>
      </c>
      <c r="P171" s="225">
        <v>0</v>
      </c>
      <c r="Q171" s="225"/>
      <c r="R171" s="225"/>
      <c r="S171" s="225"/>
      <c r="T171" s="227" cm="1">
        <f t="array" ref="T171">SUM(P171:S171/J171)</f>
        <v>0</v>
      </c>
      <c r="U171" s="225" t="s">
        <v>1707</v>
      </c>
      <c r="V171" s="225"/>
      <c r="W171" s="225"/>
      <c r="X171" s="225"/>
    </row>
    <row r="172" spans="1:24" ht="49.9" customHeight="1" thickBot="1" x14ac:dyDescent="0.35">
      <c r="A172" t="str">
        <f t="shared" si="15"/>
        <v>SECRETARIA_DE_SERVICIOS_PUBLICOS_Y_MEDIO_AMBIENTEDIRECCION DE AGUA POTABLE, DRENAJE Y ALCANTARILLADO4Trabajos emergentes de redes hidrosanitarias</v>
      </c>
      <c r="B172" t="str">
        <f t="shared" si="17"/>
        <v>SECRETARIA_DE_SERVICIOS_PUBLICOS_Y_MEDIO_AMBIENTEDIRECCION DE AGUA POTABLE, DRENAJE Y ALCANTARILLADO4</v>
      </c>
      <c r="C172" s="164" t="s">
        <v>540</v>
      </c>
      <c r="D172" s="153" t="s">
        <v>275</v>
      </c>
      <c r="E172" s="4">
        <f t="array" ref="E172">COUNTIF($D$4:D172,D172:D172)</f>
        <v>4</v>
      </c>
      <c r="F172" s="171" t="s">
        <v>656</v>
      </c>
      <c r="G172" s="183" t="s">
        <v>768</v>
      </c>
      <c r="H172" s="184" t="s">
        <v>1387</v>
      </c>
      <c r="I172" s="194">
        <v>1750</v>
      </c>
      <c r="J172" s="192">
        <v>1800</v>
      </c>
      <c r="K172" s="206" t="s">
        <v>932</v>
      </c>
      <c r="L172" s="184">
        <v>3338370430</v>
      </c>
      <c r="M172" s="186" t="s">
        <v>933</v>
      </c>
      <c r="N172" t="s">
        <v>1094</v>
      </c>
      <c r="O172" s="225" t="s">
        <v>1188</v>
      </c>
      <c r="P172" s="225">
        <v>436</v>
      </c>
      <c r="Q172" s="225"/>
      <c r="R172" s="225"/>
      <c r="S172" s="225"/>
      <c r="T172" s="227" cm="1">
        <f t="array" ref="T172">SUM(P172:S172/J172)</f>
        <v>0.24222222222222223</v>
      </c>
      <c r="U172" s="225" t="s">
        <v>1708</v>
      </c>
      <c r="V172" s="225"/>
      <c r="W172" s="225"/>
      <c r="X172" s="225"/>
    </row>
    <row r="173" spans="1:24" ht="49.9" customHeight="1" thickBot="1" x14ac:dyDescent="0.35">
      <c r="A173" t="str">
        <f t="shared" si="15"/>
        <v>SECRETARIA_DE_SERVICIOS_PUBLICOS_Y_MEDIO_AMBIENTEDIRECCION DE AGUA POTABLE, DRENAJE Y ALCANTARILLADO5Entrega del Vital Líquido</v>
      </c>
      <c r="B173" t="str">
        <f t="shared" si="17"/>
        <v>SECRETARIA_DE_SERVICIOS_PUBLICOS_Y_MEDIO_AMBIENTEDIRECCION DE AGUA POTABLE, DRENAJE Y ALCANTARILLADO5</v>
      </c>
      <c r="C173" s="164" t="s">
        <v>540</v>
      </c>
      <c r="D173" s="153" t="s">
        <v>275</v>
      </c>
      <c r="E173" s="4">
        <f t="array" ref="E173">COUNTIF($D$4:D173,D173:D173)</f>
        <v>5</v>
      </c>
      <c r="F173" s="171" t="s">
        <v>657</v>
      </c>
      <c r="G173" s="183" t="s">
        <v>1122</v>
      </c>
      <c r="H173" s="184" t="s">
        <v>1123</v>
      </c>
      <c r="I173" s="194">
        <v>12000</v>
      </c>
      <c r="J173" s="192">
        <v>14000</v>
      </c>
      <c r="K173" s="206" t="s">
        <v>932</v>
      </c>
      <c r="L173" s="184">
        <v>3338370430</v>
      </c>
      <c r="M173" s="186" t="s">
        <v>933</v>
      </c>
      <c r="N173" t="s">
        <v>1094</v>
      </c>
      <c r="O173" s="225" t="s">
        <v>1188</v>
      </c>
      <c r="P173" s="225">
        <v>3957</v>
      </c>
      <c r="Q173" s="225"/>
      <c r="R173" s="225"/>
      <c r="S173" s="225"/>
      <c r="T173" s="227" cm="1">
        <f t="array" ref="T173">SUM(P173:S173/J173)</f>
        <v>0.28264285714285714</v>
      </c>
      <c r="U173" s="225" t="s">
        <v>1709</v>
      </c>
      <c r="V173" s="225"/>
      <c r="W173" s="225"/>
      <c r="X173" s="225"/>
    </row>
    <row r="174" spans="1:24" ht="49.9" customHeight="1" thickBot="1" x14ac:dyDescent="0.35">
      <c r="A174" t="str">
        <f t="shared" si="15"/>
        <v>SECRETARIA_DE_SERVICIOS_PUBLICOS_Y_MEDIO_AMBIENTEDIRECCION DE AGUA POTABLE, DRENAJE Y ALCANTARILLADO6Gestión Y Puesta En Marcha Del Laboratorio De Análisis De Agua Potable</v>
      </c>
      <c r="B174" t="str">
        <f t="shared" si="17"/>
        <v>SECRETARIA_DE_SERVICIOS_PUBLICOS_Y_MEDIO_AMBIENTEDIRECCION DE AGUA POTABLE, DRENAJE Y ALCANTARILLADO6</v>
      </c>
      <c r="C174" s="164" t="s">
        <v>540</v>
      </c>
      <c r="D174" s="153" t="s">
        <v>275</v>
      </c>
      <c r="E174" s="4">
        <f t="array" ref="E174">COUNTIF($D$4:D174,D174:D174)</f>
        <v>6</v>
      </c>
      <c r="F174" s="171" t="s">
        <v>281</v>
      </c>
      <c r="G174" s="183" t="s">
        <v>1388</v>
      </c>
      <c r="H174" s="184" t="s">
        <v>232</v>
      </c>
      <c r="I174" s="194">
        <v>0</v>
      </c>
      <c r="J174" s="192">
        <v>10</v>
      </c>
      <c r="K174" s="206" t="s">
        <v>932</v>
      </c>
      <c r="L174" s="184">
        <v>3338370430</v>
      </c>
      <c r="M174" s="186" t="s">
        <v>933</v>
      </c>
      <c r="O174" s="225" t="s">
        <v>1188</v>
      </c>
      <c r="P174" s="225">
        <v>0</v>
      </c>
      <c r="Q174" s="225"/>
      <c r="R174" s="225"/>
      <c r="S174" s="225"/>
      <c r="T174" s="227" cm="1">
        <f t="array" ref="T174">SUM(P174:S174/J174)</f>
        <v>0</v>
      </c>
      <c r="U174" s="225" t="s">
        <v>1710</v>
      </c>
      <c r="V174" s="225"/>
      <c r="W174" s="225"/>
      <c r="X174" s="225"/>
    </row>
    <row r="175" spans="1:24" ht="49.9" customHeight="1" thickBot="1" x14ac:dyDescent="0.35">
      <c r="A175" t="str">
        <f t="shared" si="15"/>
        <v>SECRETARIA_DE_SERVICIOS_PUBLICOS_Y_MEDIO_AMBIENTEDIRECCION DE AGUA POTABLE, DRENAJE Y ALCANTARILLADO7Estudio de Factibilidades de Redes Hidrosanitarias</v>
      </c>
      <c r="B175" t="str">
        <f t="shared" si="17"/>
        <v>SECRETARIA_DE_SERVICIOS_PUBLICOS_Y_MEDIO_AMBIENTEDIRECCION DE AGUA POTABLE, DRENAJE Y ALCANTARILLADO7</v>
      </c>
      <c r="C175" s="164" t="s">
        <v>540</v>
      </c>
      <c r="D175" s="153" t="s">
        <v>275</v>
      </c>
      <c r="E175" s="4">
        <f t="array" ref="E175">COUNTIF($D$4:D175,D175:D175)</f>
        <v>7</v>
      </c>
      <c r="F175" s="238" t="s">
        <v>1059</v>
      </c>
      <c r="G175" s="183" t="s">
        <v>769</v>
      </c>
      <c r="H175" s="184" t="s">
        <v>1389</v>
      </c>
      <c r="I175" s="194">
        <v>0</v>
      </c>
      <c r="J175" s="192">
        <v>3</v>
      </c>
      <c r="K175" s="328" t="s">
        <v>932</v>
      </c>
      <c r="L175" s="328">
        <v>3338370430</v>
      </c>
      <c r="M175" s="328" t="s">
        <v>933</v>
      </c>
      <c r="O175" s="225" t="s">
        <v>1188</v>
      </c>
      <c r="P175" s="225">
        <v>0</v>
      </c>
      <c r="Q175" s="225"/>
      <c r="R175" s="225"/>
      <c r="S175" s="225"/>
      <c r="T175" s="227" cm="1">
        <f t="array" ref="T175">SUM(P175:S175/J175)</f>
        <v>0</v>
      </c>
      <c r="U175" s="225" t="s">
        <v>1711</v>
      </c>
      <c r="V175" s="225"/>
      <c r="W175" s="225"/>
      <c r="X175" s="225"/>
    </row>
    <row r="176" spans="1:24" ht="49.9" customHeight="1" thickBot="1" x14ac:dyDescent="0.35">
      <c r="A176" t="str">
        <f t="shared" si="15"/>
        <v>SECRETARIA_DE_SERVICIOS_PUBLICOS_Y_MEDIO_AMBIENTEDIRECCION DE AGUA POTABLE, DRENAJE Y ALCANTARILLADO8Estudio de Factibilidades de Redes Hidrosanitarias</v>
      </c>
      <c r="B176" t="str">
        <f t="shared" si="17"/>
        <v>SECRETARIA_DE_SERVICIOS_PUBLICOS_Y_MEDIO_AMBIENTEDIRECCION DE AGUA POTABLE, DRENAJE Y ALCANTARILLADO8</v>
      </c>
      <c r="C176" s="164" t="s">
        <v>540</v>
      </c>
      <c r="D176" s="153" t="s">
        <v>275</v>
      </c>
      <c r="E176" s="4">
        <f t="array" ref="E176">COUNTIF($D$4:D176,D176:D176)</f>
        <v>8</v>
      </c>
      <c r="F176" s="238" t="s">
        <v>1059</v>
      </c>
      <c r="G176" s="183" t="s">
        <v>1124</v>
      </c>
      <c r="H176" s="184" t="s">
        <v>770</v>
      </c>
      <c r="I176" s="194">
        <v>0</v>
      </c>
      <c r="J176" s="192">
        <v>80</v>
      </c>
      <c r="K176" s="330" t="s">
        <v>932</v>
      </c>
      <c r="L176" s="330">
        <v>3338370430</v>
      </c>
      <c r="M176" s="330" t="s">
        <v>933</v>
      </c>
      <c r="O176" s="225" t="s">
        <v>1188</v>
      </c>
      <c r="P176" s="225">
        <v>0</v>
      </c>
      <c r="Q176" s="225"/>
      <c r="R176" s="225"/>
      <c r="S176" s="225"/>
      <c r="T176" s="227" cm="1">
        <f t="array" ref="T176">SUM(P176:S176/J176)</f>
        <v>0</v>
      </c>
      <c r="U176" s="225" t="s">
        <v>1711</v>
      </c>
      <c r="V176" s="225"/>
      <c r="W176" s="225"/>
      <c r="X176" s="225"/>
    </row>
    <row r="177" spans="1:24" ht="49.9" customHeight="1" thickBot="1" x14ac:dyDescent="0.35">
      <c r="A177" t="str">
        <f t="shared" si="15"/>
        <v>SECRETARIA_DE_SERVICIOS_PUBLICOS_Y_MEDIO_AMBIENTEDIRECCION DE AGUA POTABLE, DRENAJE Y ALCANTARILLADO9Actualización de Datos de Redes Hidrosanitarias</v>
      </c>
      <c r="B177" t="str">
        <f t="shared" si="17"/>
        <v>SECRETARIA_DE_SERVICIOS_PUBLICOS_Y_MEDIO_AMBIENTEDIRECCION DE AGUA POTABLE, DRENAJE Y ALCANTARILLADO9</v>
      </c>
      <c r="C177" s="164" t="s">
        <v>540</v>
      </c>
      <c r="D177" s="153" t="s">
        <v>275</v>
      </c>
      <c r="E177" s="4">
        <f t="array" ref="E177">COUNTIF($D$4:D177,D177:D177)</f>
        <v>9</v>
      </c>
      <c r="F177" s="238" t="s">
        <v>659</v>
      </c>
      <c r="G177" s="183" t="s">
        <v>1121</v>
      </c>
      <c r="H177" s="184" t="s">
        <v>1389</v>
      </c>
      <c r="I177" s="194">
        <v>0</v>
      </c>
      <c r="J177" s="192">
        <v>3</v>
      </c>
      <c r="K177" s="328" t="s">
        <v>932</v>
      </c>
      <c r="L177" s="328">
        <v>3338370430</v>
      </c>
      <c r="M177" s="328" t="s">
        <v>933</v>
      </c>
      <c r="O177" s="225" t="s">
        <v>1188</v>
      </c>
      <c r="P177" s="225">
        <v>0</v>
      </c>
      <c r="Q177" s="225"/>
      <c r="R177" s="225"/>
      <c r="S177" s="225"/>
      <c r="T177" s="227" cm="1">
        <f t="array" ref="T177">SUM(P177:S177/J177)</f>
        <v>0</v>
      </c>
      <c r="U177" s="225" t="s">
        <v>1712</v>
      </c>
      <c r="V177" s="225"/>
      <c r="W177" s="225"/>
      <c r="X177" s="225"/>
    </row>
    <row r="178" spans="1:24" ht="49.9" customHeight="1" thickBot="1" x14ac:dyDescent="0.35">
      <c r="A178" t="str">
        <f t="shared" si="15"/>
        <v>SECRETARIA_DE_SERVICIOS_PUBLICOS_Y_MEDIO_AMBIENTEDIRECCION DE AGUA POTABLE, DRENAJE Y ALCANTARILLADO10Actualización de Datos de Redes Hidrosanitarias</v>
      </c>
      <c r="B178" t="str">
        <f t="shared" si="17"/>
        <v>SECRETARIA_DE_SERVICIOS_PUBLICOS_Y_MEDIO_AMBIENTEDIRECCION DE AGUA POTABLE, DRENAJE Y ALCANTARILLADO10</v>
      </c>
      <c r="C178" s="164" t="s">
        <v>540</v>
      </c>
      <c r="D178" s="153" t="s">
        <v>275</v>
      </c>
      <c r="E178" s="4">
        <f t="array" ref="E178">COUNTIF($D$4:D178,D178:D178)</f>
        <v>10</v>
      </c>
      <c r="F178" s="238" t="s">
        <v>659</v>
      </c>
      <c r="G178" s="183" t="s">
        <v>1390</v>
      </c>
      <c r="H178" s="184" t="s">
        <v>1061</v>
      </c>
      <c r="I178" s="194">
        <v>0</v>
      </c>
      <c r="J178" s="197">
        <v>12.1</v>
      </c>
      <c r="K178" s="330" t="s">
        <v>932</v>
      </c>
      <c r="L178" s="330">
        <v>3338370430</v>
      </c>
      <c r="M178" s="330" t="s">
        <v>933</v>
      </c>
      <c r="O178" s="225" t="s">
        <v>1188</v>
      </c>
      <c r="P178" s="225">
        <v>0</v>
      </c>
      <c r="Q178" s="225"/>
      <c r="R178" s="225"/>
      <c r="S178" s="225"/>
      <c r="T178" s="227" cm="1">
        <f t="array" ref="T178">SUM(P178:S178/J178)</f>
        <v>0</v>
      </c>
      <c r="U178" s="225" t="s">
        <v>1712</v>
      </c>
      <c r="V178" s="225"/>
      <c r="W178" s="225"/>
      <c r="X178" s="225"/>
    </row>
    <row r="179" spans="1:24" ht="49.9" customHeight="1" thickBot="1" x14ac:dyDescent="0.35">
      <c r="A179" t="str">
        <f t="shared" si="15"/>
        <v>SECRETARIA_DE_SERVICIOS_PUBLICOS_Y_MEDIO_AMBIENTEDIRECCION DE AGUA POTABLE, DRENAJE Y ALCANTARILLADO11Recepción, Distribución, Dosificación, Monitoreo de cloro residual de Agua Potable</v>
      </c>
      <c r="B179" t="str">
        <f t="shared" si="17"/>
        <v>SECRETARIA_DE_SERVICIOS_PUBLICOS_Y_MEDIO_AMBIENTEDIRECCION DE AGUA POTABLE, DRENAJE Y ALCANTARILLADO11</v>
      </c>
      <c r="C179" s="164" t="s">
        <v>540</v>
      </c>
      <c r="D179" s="153" t="s">
        <v>275</v>
      </c>
      <c r="E179" s="4">
        <f t="array" ref="E179">COUNTIF($D$4:D179,D179:D179)</f>
        <v>11</v>
      </c>
      <c r="F179" s="170" t="s">
        <v>285</v>
      </c>
      <c r="G179" s="183" t="s">
        <v>1125</v>
      </c>
      <c r="H179" s="184" t="s">
        <v>1126</v>
      </c>
      <c r="I179" s="194">
        <v>23000</v>
      </c>
      <c r="J179" s="192">
        <v>24000</v>
      </c>
      <c r="K179" s="206" t="s">
        <v>932</v>
      </c>
      <c r="L179" s="184">
        <v>3338370430</v>
      </c>
      <c r="M179" s="186" t="s">
        <v>933</v>
      </c>
      <c r="O179" s="225" t="s">
        <v>1188</v>
      </c>
      <c r="P179" s="225">
        <v>5363</v>
      </c>
      <c r="Q179" s="225"/>
      <c r="R179" s="225"/>
      <c r="S179" s="225"/>
      <c r="T179" s="227" cm="1">
        <f t="array" ref="T179">SUM(P179:S179/J179)</f>
        <v>0.22345833333333334</v>
      </c>
      <c r="U179" s="225" t="s">
        <v>1713</v>
      </c>
      <c r="V179" s="225"/>
      <c r="W179" s="225"/>
      <c r="X179" s="225"/>
    </row>
    <row r="180" spans="1:24" ht="49.9" customHeight="1" thickBot="1" x14ac:dyDescent="0.35">
      <c r="A180" t="str">
        <f t="shared" si="15"/>
        <v>SECRETARIA_DE_SERVICIOS_PUBLICOS_Y_MEDIO_AMBIENTEDIRECCION DE ALUMBRADO PUBLICO1Sustitución de luminarias a la red de alumbrado publico.</v>
      </c>
      <c r="B180" t="str">
        <f t="shared" si="17"/>
        <v>SECRETARIA_DE_SERVICIOS_PUBLICOS_Y_MEDIO_AMBIENTEDIRECCION DE ALUMBRADO PUBLICO1</v>
      </c>
      <c r="C180" s="164" t="s">
        <v>540</v>
      </c>
      <c r="D180" s="153" t="s">
        <v>286</v>
      </c>
      <c r="E180" s="4">
        <f t="array" ref="E180">COUNTIF($D$4:D180,D180:D180)</f>
        <v>1</v>
      </c>
      <c r="F180" s="176" t="s">
        <v>660</v>
      </c>
      <c r="G180" s="183" t="s">
        <v>1391</v>
      </c>
      <c r="H180" s="184" t="s">
        <v>1392</v>
      </c>
      <c r="I180" s="194">
        <v>2000</v>
      </c>
      <c r="J180" s="192">
        <v>5000</v>
      </c>
      <c r="K180" s="206" t="s">
        <v>1062</v>
      </c>
      <c r="L180" s="184" t="s">
        <v>934</v>
      </c>
      <c r="M180" s="186" t="s">
        <v>935</v>
      </c>
      <c r="O180" s="225"/>
      <c r="P180" s="225"/>
      <c r="Q180" s="225"/>
      <c r="R180" s="225"/>
      <c r="S180" s="225"/>
      <c r="T180" s="227" cm="1">
        <f t="array" ref="T180">SUM(P180:S180/J180)</f>
        <v>0</v>
      </c>
      <c r="U180" s="225"/>
      <c r="V180" s="225"/>
      <c r="W180" s="225"/>
      <c r="X180" s="225"/>
    </row>
    <row r="181" spans="1:24" ht="49.9" customHeight="1" thickBot="1" x14ac:dyDescent="0.35">
      <c r="A181" t="str">
        <f t="shared" si="15"/>
        <v>SECRETARIA_DE_SERVICIOS_PUBLICOS_Y_MEDIO_AMBIENTEDIRECCION DE ALUMBRADO PUBLICO2Mantenimiento y reparación de luminarias a la red de alumbrado publico.</v>
      </c>
      <c r="B181" t="str">
        <f t="shared" si="17"/>
        <v>SECRETARIA_DE_SERVICIOS_PUBLICOS_Y_MEDIO_AMBIENTEDIRECCION DE ALUMBRADO PUBLICO2</v>
      </c>
      <c r="C181" s="164" t="s">
        <v>540</v>
      </c>
      <c r="D181" s="153" t="s">
        <v>286</v>
      </c>
      <c r="E181" s="4">
        <f t="array" ref="E181">COUNTIF($D$4:D181,D181:D181)</f>
        <v>2</v>
      </c>
      <c r="F181" s="170" t="s">
        <v>288</v>
      </c>
      <c r="G181" s="183" t="s">
        <v>1393</v>
      </c>
      <c r="H181" s="184" t="s">
        <v>1394</v>
      </c>
      <c r="I181" s="194">
        <v>9000</v>
      </c>
      <c r="J181" s="192">
        <v>9000</v>
      </c>
      <c r="K181" s="206" t="s">
        <v>1062</v>
      </c>
      <c r="L181" s="184" t="s">
        <v>934</v>
      </c>
      <c r="M181" s="186" t="s">
        <v>935</v>
      </c>
      <c r="O181" s="225"/>
      <c r="P181" s="225"/>
      <c r="Q181" s="225"/>
      <c r="R181" s="225"/>
      <c r="S181" s="225"/>
      <c r="T181" s="227" cm="1">
        <f t="array" ref="T181">SUM(P181:S181/J181)</f>
        <v>0</v>
      </c>
      <c r="U181" s="225"/>
      <c r="V181" s="225"/>
      <c r="W181" s="225"/>
      <c r="X181" s="225"/>
    </row>
    <row r="182" spans="1:24" ht="49.9" customHeight="1" thickBot="1" x14ac:dyDescent="0.35">
      <c r="A182" t="str">
        <f t="shared" si="15"/>
        <v>SECRETARIA_DE_SERVICIOS_PUBLICOS_Y_MEDIO_AMBIENTEDIRECCION DE ASEO PUBLICO1Programa De Operativos De Limpieza</v>
      </c>
      <c r="B182" t="str">
        <f t="shared" si="17"/>
        <v>SECRETARIA_DE_SERVICIOS_PUBLICOS_Y_MEDIO_AMBIENTEDIRECCION DE ASEO PUBLICO1</v>
      </c>
      <c r="C182" s="164" t="s">
        <v>540</v>
      </c>
      <c r="D182" s="153" t="s">
        <v>289</v>
      </c>
      <c r="E182" s="4">
        <f t="array" ref="E182">COUNTIF($D$4:D182,D182:D182)</f>
        <v>1</v>
      </c>
      <c r="F182" s="173" t="s">
        <v>290</v>
      </c>
      <c r="G182" s="183" t="s">
        <v>1395</v>
      </c>
      <c r="H182" s="184" t="s">
        <v>1396</v>
      </c>
      <c r="I182" s="194">
        <v>1270</v>
      </c>
      <c r="J182" s="192">
        <v>1270</v>
      </c>
      <c r="K182" s="206" t="s">
        <v>936</v>
      </c>
      <c r="L182" s="184" t="s">
        <v>937</v>
      </c>
      <c r="M182" s="186" t="s">
        <v>938</v>
      </c>
      <c r="O182" s="225" t="s">
        <v>1180</v>
      </c>
      <c r="P182" s="225">
        <v>589</v>
      </c>
      <c r="Q182" s="225"/>
      <c r="R182" s="225"/>
      <c r="S182" s="225"/>
      <c r="T182" s="227" cm="1">
        <f t="array" ref="T182">SUM(P182:S182/J182)</f>
        <v>0.4637795275590551</v>
      </c>
      <c r="U182" s="225" t="s">
        <v>1714</v>
      </c>
      <c r="V182" s="225"/>
      <c r="W182" s="225"/>
      <c r="X182" s="225"/>
    </row>
    <row r="183" spans="1:24" ht="49.9" customHeight="1" thickBot="1" x14ac:dyDescent="0.35">
      <c r="A183" t="str">
        <f t="shared" si="15"/>
        <v>SECRETARIA_DE_SERVICIOS_PUBLICOS_Y_MEDIO_AMBIENTEDIRECCION DE ASEO PUBLICO2Servicio de recolección de residuos urbanos</v>
      </c>
      <c r="B183" t="str">
        <f t="shared" si="17"/>
        <v>SECRETARIA_DE_SERVICIOS_PUBLICOS_Y_MEDIO_AMBIENTEDIRECCION DE ASEO PUBLICO2</v>
      </c>
      <c r="C183" s="164" t="s">
        <v>540</v>
      </c>
      <c r="D183" s="153" t="s">
        <v>289</v>
      </c>
      <c r="E183" s="4">
        <f t="array" ref="E183">COUNTIF($D$4:D183,D183:D183)</f>
        <v>2</v>
      </c>
      <c r="F183" s="170" t="s">
        <v>292</v>
      </c>
      <c r="G183" s="183" t="s">
        <v>1397</v>
      </c>
      <c r="H183" s="184" t="s">
        <v>1398</v>
      </c>
      <c r="I183" s="194">
        <v>12740</v>
      </c>
      <c r="J183" s="192">
        <v>30624</v>
      </c>
      <c r="K183" s="206" t="s">
        <v>936</v>
      </c>
      <c r="L183" s="184" t="s">
        <v>937</v>
      </c>
      <c r="M183" s="186" t="s">
        <v>938</v>
      </c>
      <c r="O183" s="225" t="s">
        <v>1180</v>
      </c>
      <c r="P183" s="225">
        <v>7656</v>
      </c>
      <c r="Q183" s="225"/>
      <c r="R183" s="225"/>
      <c r="S183" s="225"/>
      <c r="T183" s="227" cm="1">
        <f t="array" ref="T183">SUM(P183:S183/J183)</f>
        <v>0.25</v>
      </c>
      <c r="U183" s="225" t="s">
        <v>1715</v>
      </c>
      <c r="V183" s="225"/>
      <c r="W183" s="225"/>
      <c r="X183" s="225"/>
    </row>
    <row r="184" spans="1:24" ht="49.9" customHeight="1" thickBot="1" x14ac:dyDescent="0.35">
      <c r="A184" t="str">
        <f t="shared" si="15"/>
        <v>SECRETARIA_DE_SERVICIOS_PUBLICOS_Y_MEDIO_AMBIENTEDIRECCION DE ASEO PUBLICO3Fortalecimiento y adiestramiento al personal operativo</v>
      </c>
      <c r="B184" t="str">
        <f t="shared" si="17"/>
        <v>SECRETARIA_DE_SERVICIOS_PUBLICOS_Y_MEDIO_AMBIENTEDIRECCION DE ASEO PUBLICO3</v>
      </c>
      <c r="C184" s="164" t="s">
        <v>540</v>
      </c>
      <c r="D184" s="153" t="s">
        <v>289</v>
      </c>
      <c r="E184" s="4">
        <f t="array" ref="E184">COUNTIF($D$4:D184,D184:D184)</f>
        <v>3</v>
      </c>
      <c r="F184" s="176" t="s">
        <v>661</v>
      </c>
      <c r="G184" s="183" t="s">
        <v>1399</v>
      </c>
      <c r="H184" s="184" t="s">
        <v>1400</v>
      </c>
      <c r="I184" s="194">
        <v>0</v>
      </c>
      <c r="J184" s="192">
        <v>4</v>
      </c>
      <c r="K184" s="206" t="s">
        <v>936</v>
      </c>
      <c r="L184" s="184" t="s">
        <v>937</v>
      </c>
      <c r="M184" s="186" t="s">
        <v>938</v>
      </c>
      <c r="N184" t="s">
        <v>1094</v>
      </c>
      <c r="O184" s="225" t="s">
        <v>1180</v>
      </c>
      <c r="P184" s="225">
        <v>0</v>
      </c>
      <c r="Q184" s="225"/>
      <c r="R184" s="225"/>
      <c r="S184" s="225"/>
      <c r="T184" s="227" cm="1">
        <f t="array" ref="T184">SUM(P184:S184/J184)</f>
        <v>0</v>
      </c>
      <c r="U184" s="225" t="s">
        <v>1716</v>
      </c>
      <c r="V184" s="225"/>
      <c r="W184" s="225"/>
      <c r="X184" s="225"/>
    </row>
    <row r="185" spans="1:24" ht="49.9" customHeight="1" thickBot="1" x14ac:dyDescent="0.35">
      <c r="A185" t="str">
        <f t="shared" si="15"/>
        <v>SECRETARIA_DE_SERVICIOS_PUBLICOS_Y_MEDIO_AMBIENTEDIRECCION DE ASEO PUBLICO4Plataforma de Atención Ciudadana (Reportes)</v>
      </c>
      <c r="B185" t="str">
        <f t="shared" si="17"/>
        <v>SECRETARIA_DE_SERVICIOS_PUBLICOS_Y_MEDIO_AMBIENTEDIRECCION DE ASEO PUBLICO4</v>
      </c>
      <c r="C185" s="164" t="s">
        <v>540</v>
      </c>
      <c r="D185" s="153" t="s">
        <v>289</v>
      </c>
      <c r="E185" s="4">
        <f t="array" ref="E185">COUNTIF($D$4:D185,D185:D185)</f>
        <v>4</v>
      </c>
      <c r="F185" s="170" t="s">
        <v>294</v>
      </c>
      <c r="G185" s="183" t="s">
        <v>1401</v>
      </c>
      <c r="H185" s="184" t="s">
        <v>1402</v>
      </c>
      <c r="I185" s="194">
        <v>0</v>
      </c>
      <c r="J185" s="196">
        <v>1550</v>
      </c>
      <c r="K185" s="206" t="s">
        <v>936</v>
      </c>
      <c r="L185" s="184" t="s">
        <v>937</v>
      </c>
      <c r="M185" s="186" t="s">
        <v>938</v>
      </c>
      <c r="N185" t="s">
        <v>1094</v>
      </c>
      <c r="O185" s="225" t="s">
        <v>1180</v>
      </c>
      <c r="P185" s="225">
        <v>1162</v>
      </c>
      <c r="Q185" s="225"/>
      <c r="R185" s="225"/>
      <c r="S185" s="225"/>
      <c r="T185" s="227" cm="1">
        <f t="array" ref="T185">SUM(P185:S185/J185)</f>
        <v>0.74967741935483867</v>
      </c>
      <c r="U185" s="225" t="s">
        <v>1717</v>
      </c>
      <c r="V185" s="225"/>
      <c r="W185" s="225"/>
      <c r="X185" s="225"/>
    </row>
    <row r="186" spans="1:24" ht="49.9" customHeight="1" thickBot="1" x14ac:dyDescent="0.35">
      <c r="A186" t="str">
        <f t="shared" si="15"/>
        <v>SECRETARIA_DE_SERVICIOS_PUBLICOS_Y_MEDIO_AMBIENTEDIRECCION DE ASEO PUBLICO5Servicio de fumigación para prevención del dengue y otras plagas</v>
      </c>
      <c r="B186" t="str">
        <f t="shared" si="17"/>
        <v>SECRETARIA_DE_SERVICIOS_PUBLICOS_Y_MEDIO_AMBIENTEDIRECCION DE ASEO PUBLICO5</v>
      </c>
      <c r="C186" s="164" t="s">
        <v>540</v>
      </c>
      <c r="D186" s="153" t="s">
        <v>289</v>
      </c>
      <c r="E186" s="4">
        <f t="array" ref="E186">COUNTIF($D$4:D186,D186:D186)</f>
        <v>5</v>
      </c>
      <c r="F186" s="170" t="s">
        <v>298</v>
      </c>
      <c r="G186" s="183" t="s">
        <v>1403</v>
      </c>
      <c r="H186" s="184" t="s">
        <v>1404</v>
      </c>
      <c r="I186" s="194">
        <v>0</v>
      </c>
      <c r="J186" s="192">
        <v>4000</v>
      </c>
      <c r="K186" s="206" t="s">
        <v>936</v>
      </c>
      <c r="L186" s="184" t="s">
        <v>937</v>
      </c>
      <c r="M186" s="186" t="s">
        <v>938</v>
      </c>
      <c r="N186" t="s">
        <v>1094</v>
      </c>
      <c r="O186" s="225" t="s">
        <v>1180</v>
      </c>
      <c r="P186" s="225">
        <v>51</v>
      </c>
      <c r="Q186" s="225"/>
      <c r="R186" s="225"/>
      <c r="S186" s="225"/>
      <c r="T186" s="227" cm="1">
        <f t="array" ref="T186">SUM(P186:S186/J186)</f>
        <v>1.2749999999999999E-2</v>
      </c>
      <c r="U186" s="225" t="s">
        <v>1718</v>
      </c>
      <c r="V186" s="225"/>
      <c r="W186" s="225"/>
      <c r="X186" s="225"/>
    </row>
    <row r="187" spans="1:24" ht="49.9" customHeight="1" thickBot="1" x14ac:dyDescent="0.35">
      <c r="A187" t="str">
        <f t="shared" si="15"/>
        <v>SECRETARIA_DE_SERVICIOS_PUBLICOS_Y_MEDIO_AMBIENTEDIRECCION DE RASTRO1Capacitación Continua</v>
      </c>
      <c r="B187" t="str">
        <f t="shared" si="17"/>
        <v>SECRETARIA_DE_SERVICIOS_PUBLICOS_Y_MEDIO_AMBIENTEDIRECCION DE RASTRO1</v>
      </c>
      <c r="C187" s="164" t="s">
        <v>540</v>
      </c>
      <c r="D187" s="153" t="s">
        <v>302</v>
      </c>
      <c r="E187" s="4">
        <f t="array" ref="E187">COUNTIF($D$4:D187,D187:D187)</f>
        <v>1</v>
      </c>
      <c r="F187" s="170" t="s">
        <v>304</v>
      </c>
      <c r="G187" s="183" t="s">
        <v>771</v>
      </c>
      <c r="H187" s="184" t="s">
        <v>772</v>
      </c>
      <c r="I187" s="194">
        <v>4</v>
      </c>
      <c r="J187" s="192">
        <v>2</v>
      </c>
      <c r="K187" s="206" t="s">
        <v>939</v>
      </c>
      <c r="L187" s="184">
        <v>3335627069</v>
      </c>
      <c r="M187" s="186" t="s">
        <v>940</v>
      </c>
      <c r="N187" t="s">
        <v>1094</v>
      </c>
      <c r="O187" s="225"/>
      <c r="P187" s="225"/>
      <c r="Q187" s="225"/>
      <c r="R187" s="225"/>
      <c r="S187" s="225"/>
      <c r="T187" s="227" cm="1">
        <f t="array" ref="T187">SUM(P187:S187/J187)</f>
        <v>0</v>
      </c>
      <c r="U187" s="225"/>
      <c r="V187" s="225"/>
      <c r="W187" s="225"/>
      <c r="X187" s="225"/>
    </row>
    <row r="188" spans="1:24" ht="49.9" customHeight="1" thickBot="1" x14ac:dyDescent="0.35">
      <c r="A188" t="str">
        <f t="shared" si="15"/>
        <v>SECRETARIA_DE_SERVICIOS_PUBLICOS_Y_MEDIO_AMBIENTEDIRECCION DE RASTRO2Inspección Cárnica</v>
      </c>
      <c r="B188" t="str">
        <f t="shared" si="17"/>
        <v>SECRETARIA_DE_SERVICIOS_PUBLICOS_Y_MEDIO_AMBIENTEDIRECCION DE RASTRO2</v>
      </c>
      <c r="C188" s="164" t="s">
        <v>540</v>
      </c>
      <c r="D188" s="153" t="s">
        <v>302</v>
      </c>
      <c r="E188" s="4">
        <f t="array" ref="E188">COUNTIF($D$4:D188,D188:D188)</f>
        <v>2</v>
      </c>
      <c r="F188" s="171" t="s">
        <v>662</v>
      </c>
      <c r="G188" s="183" t="s">
        <v>1405</v>
      </c>
      <c r="H188" s="184" t="s">
        <v>1406</v>
      </c>
      <c r="I188" s="194">
        <v>4500</v>
      </c>
      <c r="J188" s="192">
        <v>13000</v>
      </c>
      <c r="K188" s="206" t="s">
        <v>939</v>
      </c>
      <c r="L188" s="184">
        <v>3335627069</v>
      </c>
      <c r="M188" s="186" t="s">
        <v>940</v>
      </c>
      <c r="N188" t="s">
        <v>1094</v>
      </c>
      <c r="O188" s="225"/>
      <c r="P188" s="225"/>
      <c r="Q188" s="225"/>
      <c r="R188" s="225"/>
      <c r="S188" s="225"/>
      <c r="T188" s="227" cm="1">
        <f t="array" ref="T188">SUM(P188:S188/J188)</f>
        <v>0</v>
      </c>
      <c r="U188" s="225"/>
      <c r="V188" s="225"/>
      <c r="W188" s="225"/>
      <c r="X188" s="225"/>
    </row>
    <row r="189" spans="1:24" ht="49.9" customHeight="1" thickBot="1" x14ac:dyDescent="0.35">
      <c r="A189" t="str">
        <f t="shared" si="15"/>
        <v>SECRETARIA_DE_SERVICIOS_PUBLICOS_Y_MEDIO_AMBIENTEDIRECCION DE RASTRO3Participación en campañas</v>
      </c>
      <c r="B189" t="str">
        <f t="shared" si="17"/>
        <v>SECRETARIA_DE_SERVICIOS_PUBLICOS_Y_MEDIO_AMBIENTEDIRECCION DE RASTRO3</v>
      </c>
      <c r="C189" s="164" t="s">
        <v>540</v>
      </c>
      <c r="D189" s="153" t="s">
        <v>302</v>
      </c>
      <c r="E189" s="4">
        <f t="array" ref="E189">COUNTIF($D$4:D189,D189:D189)</f>
        <v>3</v>
      </c>
      <c r="F189" s="170" t="s">
        <v>306</v>
      </c>
      <c r="G189" s="183" t="s">
        <v>1407</v>
      </c>
      <c r="H189" s="184" t="s">
        <v>1408</v>
      </c>
      <c r="I189" s="194">
        <v>3</v>
      </c>
      <c r="J189" s="192">
        <v>12</v>
      </c>
      <c r="K189" s="206" t="s">
        <v>939</v>
      </c>
      <c r="L189" s="184">
        <v>3335627069</v>
      </c>
      <c r="M189" s="186" t="s">
        <v>940</v>
      </c>
      <c r="N189" t="s">
        <v>1094</v>
      </c>
      <c r="O189" s="225"/>
      <c r="P189" s="225"/>
      <c r="Q189" s="225"/>
      <c r="R189" s="225"/>
      <c r="S189" s="225"/>
      <c r="T189" s="227" cm="1">
        <f t="array" ref="T189">SUM(P189:S189/J189)</f>
        <v>0</v>
      </c>
      <c r="U189" s="225"/>
      <c r="V189" s="225"/>
      <c r="W189" s="225"/>
      <c r="X189" s="225"/>
    </row>
    <row r="190" spans="1:24" ht="49.9" customHeight="1" thickBot="1" x14ac:dyDescent="0.35">
      <c r="A190" t="str">
        <f t="shared" si="15"/>
        <v>SECRETARIA_DE_SERVICIOS_PUBLICOS_Y_MEDIO_AMBIENTEDIRECCION DE SALUD AMBIENTAL Y CAMBIO CLIMATICO1Registro de ladrilleros</v>
      </c>
      <c r="B190" t="str">
        <f t="shared" si="17"/>
        <v>SECRETARIA_DE_SERVICIOS_PUBLICOS_Y_MEDIO_AMBIENTEDIRECCION DE SALUD AMBIENTAL Y CAMBIO CLIMATICO1</v>
      </c>
      <c r="C190" s="164" t="s">
        <v>540</v>
      </c>
      <c r="D190" s="153" t="s">
        <v>1089</v>
      </c>
      <c r="E190" s="4">
        <f t="array" ref="E190">COUNTIF($D$4:D190,D190:D190)</f>
        <v>1</v>
      </c>
      <c r="F190" s="229" t="s">
        <v>307</v>
      </c>
      <c r="G190" s="183" t="s">
        <v>773</v>
      </c>
      <c r="H190" s="184" t="s">
        <v>1409</v>
      </c>
      <c r="I190" s="194">
        <v>185</v>
      </c>
      <c r="J190" s="192">
        <v>200</v>
      </c>
      <c r="K190" s="325" t="s">
        <v>941</v>
      </c>
      <c r="L190" s="325">
        <v>3314697407</v>
      </c>
      <c r="M190" s="325" t="s">
        <v>942</v>
      </c>
      <c r="N190" t="s">
        <v>1094</v>
      </c>
      <c r="O190" s="225"/>
      <c r="P190" s="225"/>
      <c r="Q190" s="225"/>
      <c r="R190" s="225"/>
      <c r="S190" s="225"/>
      <c r="T190" s="227" cm="1">
        <f t="array" ref="T190">SUM(P190:S190/J190)</f>
        <v>0</v>
      </c>
      <c r="U190" s="225"/>
      <c r="V190" s="225"/>
      <c r="W190" s="225"/>
      <c r="X190" s="225"/>
    </row>
    <row r="191" spans="1:24" ht="49.9" customHeight="1" thickBot="1" x14ac:dyDescent="0.35">
      <c r="A191" t="str">
        <f t="shared" si="15"/>
        <v>SECRETARIA_DE_SERVICIOS_PUBLICOS_Y_MEDIO_AMBIENTEDIRECCION DE SALUD AMBIENTAL Y CAMBIO CLIMATICO2Registro de ladrilleros</v>
      </c>
      <c r="B191" t="str">
        <f t="shared" si="17"/>
        <v>SECRETARIA_DE_SERVICIOS_PUBLICOS_Y_MEDIO_AMBIENTEDIRECCION DE SALUD AMBIENTAL Y CAMBIO CLIMATICO2</v>
      </c>
      <c r="C191" s="164" t="s">
        <v>540</v>
      </c>
      <c r="D191" s="153" t="s">
        <v>1089</v>
      </c>
      <c r="E191" s="4">
        <f t="array" ref="E191">COUNTIF($D$4:D191,D191:D191)</f>
        <v>2</v>
      </c>
      <c r="F191" s="229" t="s">
        <v>307</v>
      </c>
      <c r="G191" s="183" t="s">
        <v>1410</v>
      </c>
      <c r="H191" s="184" t="s">
        <v>1411</v>
      </c>
      <c r="I191" s="194">
        <v>426</v>
      </c>
      <c r="J191" s="192">
        <v>450</v>
      </c>
      <c r="K191" s="327" t="s">
        <v>941</v>
      </c>
      <c r="L191" s="327">
        <v>3314697407</v>
      </c>
      <c r="M191" s="327" t="s">
        <v>942</v>
      </c>
      <c r="N191" t="s">
        <v>1094</v>
      </c>
      <c r="O191" s="225"/>
      <c r="P191" s="225"/>
      <c r="Q191" s="225"/>
      <c r="R191" s="225"/>
      <c r="S191" s="225"/>
      <c r="T191" s="227" cm="1">
        <f t="array" ref="T191">SUM(P191:S191/J191)</f>
        <v>0</v>
      </c>
      <c r="U191" s="225"/>
      <c r="V191" s="225"/>
      <c r="W191" s="225"/>
      <c r="X191" s="225"/>
    </row>
    <row r="192" spans="1:24" ht="49.9" customHeight="1" thickBot="1" x14ac:dyDescent="0.35">
      <c r="A192" t="str">
        <f t="shared" si="15"/>
        <v>SECRETARIA_DE_SERVICIOS_PUBLICOS_Y_MEDIO_AMBIENTEDIRECCION DE SALUD AMBIENTAL Y CAMBIO CLIMATICO3Registro De Fuentes Fijas Municipales</v>
      </c>
      <c r="B192" t="str">
        <f t="shared" si="17"/>
        <v>SECRETARIA_DE_SERVICIOS_PUBLICOS_Y_MEDIO_AMBIENTEDIRECCION DE SALUD AMBIENTAL Y CAMBIO CLIMATICO3</v>
      </c>
      <c r="C192" s="164" t="s">
        <v>540</v>
      </c>
      <c r="D192" s="153" t="s">
        <v>1089</v>
      </c>
      <c r="E192" s="4">
        <f t="array" ref="E192">COUNTIF($D$4:D192,D192:D192)</f>
        <v>3</v>
      </c>
      <c r="F192" s="173" t="s">
        <v>308</v>
      </c>
      <c r="G192" s="183" t="s">
        <v>1412</v>
      </c>
      <c r="H192" s="184" t="s">
        <v>774</v>
      </c>
      <c r="I192" s="194">
        <v>14</v>
      </c>
      <c r="J192" s="192">
        <v>20</v>
      </c>
      <c r="K192" s="206" t="s">
        <v>941</v>
      </c>
      <c r="L192" s="184">
        <v>3314697407</v>
      </c>
      <c r="M192" s="186" t="s">
        <v>942</v>
      </c>
      <c r="N192" t="s">
        <v>1094</v>
      </c>
      <c r="O192" s="225"/>
      <c r="P192" s="225"/>
      <c r="Q192" s="225"/>
      <c r="R192" s="225"/>
      <c r="S192" s="225"/>
      <c r="T192" s="227" cm="1">
        <f t="array" ref="T192">SUM(P192:S192/J192)</f>
        <v>0</v>
      </c>
      <c r="U192" s="225"/>
      <c r="V192" s="225"/>
      <c r="W192" s="225"/>
      <c r="X192" s="225"/>
    </row>
    <row r="193" spans="1:24" ht="49.9" customHeight="1" thickBot="1" x14ac:dyDescent="0.35">
      <c r="A193" t="str">
        <f t="shared" si="15"/>
        <v>SECRETARIA_DE_SERVICIOS_PUBLICOS_Y_MEDIO_AMBIENTEDIRECCION DE SALUD AMBIENTAL Y CAMBIO CLIMATICO4Servicio de dictaminación ambiental</v>
      </c>
      <c r="B193" t="str">
        <f t="shared" si="17"/>
        <v>SECRETARIA_DE_SERVICIOS_PUBLICOS_Y_MEDIO_AMBIENTEDIRECCION DE SALUD AMBIENTAL Y CAMBIO CLIMATICO4</v>
      </c>
      <c r="C193" s="164" t="s">
        <v>540</v>
      </c>
      <c r="D193" s="153" t="s">
        <v>1089</v>
      </c>
      <c r="E193" s="4">
        <f t="array" ref="E193">COUNTIF($D$4:D193,D193:D193)</f>
        <v>4</v>
      </c>
      <c r="F193" s="170" t="s">
        <v>310</v>
      </c>
      <c r="G193" s="183" t="s">
        <v>1413</v>
      </c>
      <c r="H193" s="184" t="s">
        <v>775</v>
      </c>
      <c r="I193" s="194">
        <v>115</v>
      </c>
      <c r="J193" s="192">
        <v>130</v>
      </c>
      <c r="K193" s="206" t="s">
        <v>941</v>
      </c>
      <c r="L193" s="184">
        <v>3314697407</v>
      </c>
      <c r="M193" s="186" t="s">
        <v>942</v>
      </c>
      <c r="N193" t="s">
        <v>1094</v>
      </c>
      <c r="O193" s="225"/>
      <c r="P193" s="225"/>
      <c r="Q193" s="225"/>
      <c r="R193" s="225"/>
      <c r="S193" s="225"/>
      <c r="T193" s="227" cm="1">
        <f t="array" ref="T193">SUM(P193:S193/J193)</f>
        <v>0</v>
      </c>
      <c r="U193" s="225"/>
      <c r="V193" s="225"/>
      <c r="W193" s="225"/>
      <c r="X193" s="225"/>
    </row>
    <row r="194" spans="1:24" ht="49.9" customHeight="1" thickBot="1" x14ac:dyDescent="0.35">
      <c r="A194" t="str">
        <f t="shared" si="15"/>
        <v>SECRETARIA_DE_SERVICIOS_PUBLICOS_Y_MEDIO_AMBIENTEDIRECCION DE SALUD AMBIENTAL Y CAMBIO CLIMATICO5Denuncia Ambiental Ciudadana</v>
      </c>
      <c r="B194" t="str">
        <f t="shared" si="17"/>
        <v>SECRETARIA_DE_SERVICIOS_PUBLICOS_Y_MEDIO_AMBIENTEDIRECCION DE SALUD AMBIENTAL Y CAMBIO CLIMATICO5</v>
      </c>
      <c r="C194" s="164" t="s">
        <v>540</v>
      </c>
      <c r="D194" s="153" t="s">
        <v>1089</v>
      </c>
      <c r="E194" s="4">
        <f t="array" ref="E194">COUNTIF($D$4:D194,D194:D194)</f>
        <v>5</v>
      </c>
      <c r="F194" s="178" t="s">
        <v>311</v>
      </c>
      <c r="G194" s="183" t="s">
        <v>776</v>
      </c>
      <c r="H194" s="184" t="s">
        <v>1414</v>
      </c>
      <c r="I194" s="194">
        <v>34</v>
      </c>
      <c r="J194" s="192">
        <v>60</v>
      </c>
      <c r="K194" s="206" t="s">
        <v>941</v>
      </c>
      <c r="L194" s="184">
        <v>3314697407</v>
      </c>
      <c r="M194" s="186" t="s">
        <v>942</v>
      </c>
      <c r="N194" t="s">
        <v>1094</v>
      </c>
      <c r="O194" s="225"/>
      <c r="P194" s="225"/>
      <c r="Q194" s="225"/>
      <c r="R194" s="225"/>
      <c r="S194" s="225"/>
      <c r="T194" s="227" cm="1">
        <f t="array" ref="T194">SUM(P194:S194/J194)</f>
        <v>0</v>
      </c>
      <c r="U194" s="225"/>
      <c r="V194" s="225"/>
      <c r="W194" s="225"/>
      <c r="X194" s="225"/>
    </row>
    <row r="195" spans="1:24" ht="49.9" customHeight="1" thickBot="1" x14ac:dyDescent="0.35">
      <c r="A195" t="str">
        <f t="shared" si="15"/>
        <v>SECRETARIA_DE_SERVICIOS_PUBLICOS_Y_MEDIO_AMBIENTEDIRECCION DE SALUD AMBIENTAL Y CAMBIO CLIMATICO6Retiro de bienes en estado de abandono en la vía pública</v>
      </c>
      <c r="B195" t="str">
        <f t="shared" si="17"/>
        <v>SECRETARIA_DE_SERVICIOS_PUBLICOS_Y_MEDIO_AMBIENTEDIRECCION DE SALUD AMBIENTAL Y CAMBIO CLIMATICO6</v>
      </c>
      <c r="C195" s="164" t="s">
        <v>540</v>
      </c>
      <c r="D195" s="153" t="s">
        <v>1089</v>
      </c>
      <c r="E195" s="4">
        <f t="array" ref="E195">COUNTIF($D$4:D195,D195:D195)</f>
        <v>6</v>
      </c>
      <c r="F195" s="170" t="s">
        <v>313</v>
      </c>
      <c r="G195" s="183" t="s">
        <v>1415</v>
      </c>
      <c r="H195" s="184" t="s">
        <v>1091</v>
      </c>
      <c r="I195" s="194">
        <v>45</v>
      </c>
      <c r="J195" s="192">
        <v>50</v>
      </c>
      <c r="K195" s="206" t="s">
        <v>941</v>
      </c>
      <c r="L195" s="184">
        <v>3314697407</v>
      </c>
      <c r="M195" s="186" t="s">
        <v>942</v>
      </c>
      <c r="N195" t="s">
        <v>1094</v>
      </c>
      <c r="O195" s="225"/>
      <c r="P195" s="225"/>
      <c r="Q195" s="225"/>
      <c r="R195" s="225"/>
      <c r="S195" s="225"/>
      <c r="T195" s="227" cm="1">
        <f t="array" ref="T195">SUM(P195:S195/J195)</f>
        <v>0</v>
      </c>
      <c r="U195" s="225"/>
      <c r="V195" s="225"/>
      <c r="W195" s="225"/>
      <c r="X195" s="225"/>
    </row>
    <row r="196" spans="1:24" ht="49.9" customHeight="1" thickBot="1" x14ac:dyDescent="0.35">
      <c r="A196" t="str">
        <f t="shared" si="15"/>
        <v>SECRETARIA_DE_SERVICIOS_PUBLICOS_Y_MEDIO_AMBIENTESUBDIRECCION DE
PARQUES, JARDINES Y GESTIÓN
DEL CAMBIO CLIMÁTICO DE SERVICIOS ECOSISTEMICOS Y GESTION DEL CAMBIO CLIMATICO1Operativo Mantenimiento De Áreas Verdes</v>
      </c>
      <c r="B196" t="str">
        <f t="shared" si="17"/>
        <v>SECRETARIA_DE_SERVICIOS_PUBLICOS_Y_MEDIO_AMBIENTESUBDIRECCION DE
PARQUES, JARDINES Y GESTIÓN
DEL CAMBIO CLIMÁTICO DE SERVICIOS ECOSISTEMICOS Y GESTION DEL CAMBIO CLIMATICO1</v>
      </c>
      <c r="C196" s="164" t="s">
        <v>540</v>
      </c>
      <c r="D196" s="153" t="s">
        <v>579</v>
      </c>
      <c r="E196" s="4">
        <f t="array" ref="E196">COUNTIF($D$4:D196,D196:D196)</f>
        <v>1</v>
      </c>
      <c r="F196" s="173" t="s">
        <v>314</v>
      </c>
      <c r="G196" s="183" t="s">
        <v>1158</v>
      </c>
      <c r="H196" s="184" t="s">
        <v>1159</v>
      </c>
      <c r="I196" s="195">
        <v>9000000</v>
      </c>
      <c r="J196" s="196">
        <v>9500000</v>
      </c>
      <c r="K196" s="206" t="s">
        <v>943</v>
      </c>
      <c r="L196" s="184">
        <v>3314446874</v>
      </c>
      <c r="M196" s="186" t="s">
        <v>944</v>
      </c>
      <c r="N196" t="s">
        <v>1094</v>
      </c>
      <c r="O196" s="225"/>
      <c r="P196" s="225"/>
      <c r="Q196" s="225"/>
      <c r="R196" s="225"/>
      <c r="S196" s="225"/>
      <c r="T196" s="227" cm="1">
        <f t="array" ref="T196">SUM(P196:S196/J196)</f>
        <v>0</v>
      </c>
      <c r="U196" s="225"/>
      <c r="V196" s="225"/>
      <c r="W196" s="225"/>
      <c r="X196" s="225"/>
    </row>
    <row r="197" spans="1:24" ht="49.9" customHeight="1" thickBot="1" x14ac:dyDescent="0.35">
      <c r="A197" t="str">
        <f t="shared" si="15"/>
        <v>SECRETARIA_DE_SERVICIOS_PUBLICOS_Y_MEDIO_AMBIENTESUBDIRECCION DE SERVICIOS ECOSISTEMICOS Y GESTION DEL CAMBIO CLIMATICO DE
PARQUES, JARDINES Y GESTIÓN
DEL CAMBIO CLIMÁTICO1Operativo De Podas Preventivas</v>
      </c>
      <c r="B197" t="str">
        <f t="shared" si="17"/>
        <v>SECRETARIA_DE_SERVICIOS_PUBLICOS_Y_MEDIO_AMBIENTESUBDIRECCION DE SERVICIOS ECOSISTEMICOS Y GESTION DEL CAMBIO CLIMATICO DE
PARQUES, JARDINES Y GESTIÓN
DEL CAMBIO CLIMÁTICO1</v>
      </c>
      <c r="C197" s="164" t="s">
        <v>540</v>
      </c>
      <c r="D197" s="153" t="s">
        <v>580</v>
      </c>
      <c r="E197" s="4">
        <f t="array" ref="E197">COUNTIF($D$4:D197,D197:D197)</f>
        <v>1</v>
      </c>
      <c r="F197" s="173" t="s">
        <v>316</v>
      </c>
      <c r="G197" s="183" t="s">
        <v>1160</v>
      </c>
      <c r="H197" s="184" t="s">
        <v>1161</v>
      </c>
      <c r="I197" s="194">
        <v>6000</v>
      </c>
      <c r="J197" s="192">
        <v>6000</v>
      </c>
      <c r="K197" s="206" t="s">
        <v>943</v>
      </c>
      <c r="L197" s="184">
        <v>3314446874</v>
      </c>
      <c r="M197" s="186" t="s">
        <v>944</v>
      </c>
      <c r="N197" t="s">
        <v>1094</v>
      </c>
      <c r="O197" s="225"/>
      <c r="P197" s="225"/>
      <c r="Q197" s="225"/>
      <c r="R197" s="225"/>
      <c r="S197" s="225"/>
      <c r="T197" s="227" cm="1">
        <f t="array" ref="T197">SUM(P197:S197/J197)</f>
        <v>0</v>
      </c>
      <c r="U197" s="225"/>
      <c r="V197" s="225"/>
      <c r="W197" s="225"/>
      <c r="X197" s="225"/>
    </row>
    <row r="198" spans="1:24" ht="49.9" customHeight="1" thickBot="1" x14ac:dyDescent="0.35">
      <c r="A198" t="str">
        <f t="shared" ref="A198" si="18">B198&amp;F198</f>
        <v>SECRETARIA_DE_SERVICIOS_PUBLICOS_Y_MEDIO_AMBIENTESUBDIRECCION DE SERVICIOS ECOSISTEMICOS Y GESTION DEL CAMBIO CLIMATICO DE
PARQUES, JARDINES Y GESTIÓN
DEL CAMBIO CLIMÁTICO2Operativo de Reforestación</v>
      </c>
      <c r="B198" t="str">
        <f t="shared" ref="B198" si="19">C198&amp;D198&amp;E198</f>
        <v>SECRETARIA_DE_SERVICIOS_PUBLICOS_Y_MEDIO_AMBIENTESUBDIRECCION DE SERVICIOS ECOSISTEMICOS Y GESTION DEL CAMBIO CLIMATICO DE
PARQUES, JARDINES Y GESTIÓN
DEL CAMBIO CLIMÁTICO2</v>
      </c>
      <c r="C198" s="164" t="s">
        <v>540</v>
      </c>
      <c r="D198" s="153" t="s">
        <v>580</v>
      </c>
      <c r="E198" s="4">
        <f t="array" ref="E198">COUNTIF($D$4:D198,D198:D198)</f>
        <v>2</v>
      </c>
      <c r="F198" s="170" t="s">
        <v>318</v>
      </c>
      <c r="G198" s="183" t="s">
        <v>777</v>
      </c>
      <c r="H198" s="184" t="s">
        <v>1162</v>
      </c>
      <c r="I198" s="194">
        <v>2000</v>
      </c>
      <c r="J198" s="192">
        <v>2000</v>
      </c>
      <c r="K198" s="206" t="s">
        <v>943</v>
      </c>
      <c r="L198" s="184">
        <v>3314446874</v>
      </c>
      <c r="M198" s="186" t="s">
        <v>944</v>
      </c>
      <c r="N198" t="s">
        <v>1095</v>
      </c>
      <c r="O198" s="225"/>
      <c r="P198" s="225"/>
      <c r="Q198" s="225"/>
      <c r="R198" s="225"/>
      <c r="S198" s="225"/>
      <c r="T198" s="227" cm="1">
        <f t="array" ref="T198">SUM(P198:S198/J198)</f>
        <v>0</v>
      </c>
      <c r="U198" s="225"/>
      <c r="V198" s="225"/>
      <c r="W198" s="225"/>
      <c r="X198" s="225"/>
    </row>
    <row r="199" spans="1:24" ht="49.9" customHeight="1" thickBot="1" x14ac:dyDescent="0.35">
      <c r="A199" t="str">
        <f t="shared" si="15"/>
        <v>SECRETARIA_DE_SERVICIOS_PUBLICOS_Y_MEDIO_AMBIENTESUBDIRECCION DE SERVICIOS ECOSISTEMICOS Y GESTION DEL CAMBIO CLIMATICO DE
PARQUES, JARDINES Y GESTIÓN
DEL CAMBIO CLIMÁTICO3Trituración de material orgánico para la elaboración de composta</v>
      </c>
      <c r="B199" t="str">
        <f t="shared" si="17"/>
        <v>SECRETARIA_DE_SERVICIOS_PUBLICOS_Y_MEDIO_AMBIENTESUBDIRECCION DE SERVICIOS ECOSISTEMICOS Y GESTION DEL CAMBIO CLIMATICO DE
PARQUES, JARDINES Y GESTIÓN
DEL CAMBIO CLIMÁTICO3</v>
      </c>
      <c r="C199" s="164" t="s">
        <v>540</v>
      </c>
      <c r="D199" s="153" t="s">
        <v>580</v>
      </c>
      <c r="E199" s="4">
        <f t="array" ref="E199">COUNTIF($D$4:D199,D199:D199)</f>
        <v>3</v>
      </c>
      <c r="F199" s="171" t="s">
        <v>663</v>
      </c>
      <c r="G199" s="183" t="s">
        <v>1163</v>
      </c>
      <c r="H199" s="184" t="s">
        <v>1123</v>
      </c>
      <c r="I199" s="194">
        <v>900</v>
      </c>
      <c r="J199" s="192">
        <v>900</v>
      </c>
      <c r="K199" s="206" t="s">
        <v>943</v>
      </c>
      <c r="L199" s="184">
        <v>3314446874</v>
      </c>
      <c r="M199" s="186" t="s">
        <v>944</v>
      </c>
      <c r="N199" t="s">
        <v>1094</v>
      </c>
      <c r="O199" s="225"/>
      <c r="P199" s="225"/>
      <c r="Q199" s="225"/>
      <c r="R199" s="225"/>
      <c r="S199" s="225"/>
      <c r="T199" s="227" cm="1">
        <f t="array" ref="T199">SUM(P199:S199/J199)</f>
        <v>0</v>
      </c>
      <c r="U199" s="225"/>
      <c r="V199" s="225"/>
      <c r="W199" s="225"/>
      <c r="X199" s="225"/>
    </row>
    <row r="200" spans="1:24" ht="49.9" customHeight="1" thickBot="1" x14ac:dyDescent="0.35">
      <c r="A200" t="str">
        <f t="shared" si="15"/>
        <v>SECRETARIA_DE_SERVICIOS_PUBLICOS_Y_MEDIO_AMBIENTESUBDIRECCION DE SERVICIOS ECOSISTEMICOS Y GESTION DEL CAMBIO CLIMATICO DE
PARQUES, JARDINES Y GESTIÓN
DEL CAMBIO CLIMÁTICO4Adopta un árbol y dale vida al planeta</v>
      </c>
      <c r="B200" t="str">
        <f t="shared" si="17"/>
        <v>SECRETARIA_DE_SERVICIOS_PUBLICOS_Y_MEDIO_AMBIENTESUBDIRECCION DE SERVICIOS ECOSISTEMICOS Y GESTION DEL CAMBIO CLIMATICO DE
PARQUES, JARDINES Y GESTIÓN
DEL CAMBIO CLIMÁTICO4</v>
      </c>
      <c r="C200" s="164" t="s">
        <v>540</v>
      </c>
      <c r="D200" s="153" t="s">
        <v>580</v>
      </c>
      <c r="E200" s="4">
        <f t="array" ref="E200">COUNTIF($D$4:D200,D200:D200)</f>
        <v>4</v>
      </c>
      <c r="F200" s="229" t="s">
        <v>320</v>
      </c>
      <c r="G200" s="183" t="s">
        <v>1152</v>
      </c>
      <c r="H200" s="184" t="s">
        <v>1153</v>
      </c>
      <c r="I200" s="194">
        <v>7000</v>
      </c>
      <c r="J200" s="192">
        <v>7000</v>
      </c>
      <c r="K200" s="325" t="s">
        <v>943</v>
      </c>
      <c r="L200" s="325">
        <v>3314446874</v>
      </c>
      <c r="M200" s="325" t="s">
        <v>944</v>
      </c>
      <c r="N200" t="s">
        <v>1094</v>
      </c>
      <c r="O200" s="225"/>
      <c r="P200" s="225"/>
      <c r="Q200" s="225"/>
      <c r="R200" s="225"/>
      <c r="S200" s="225"/>
      <c r="T200" s="227" cm="1">
        <f t="array" ref="T200">SUM(P200:S200/J200)</f>
        <v>0</v>
      </c>
      <c r="U200" s="225"/>
      <c r="V200" s="225"/>
      <c r="W200" s="225"/>
      <c r="X200" s="225"/>
    </row>
    <row r="201" spans="1:24" ht="49.9" customHeight="1" thickBot="1" x14ac:dyDescent="0.35">
      <c r="A201" t="str">
        <f t="shared" si="15"/>
        <v>SECRETARIA_DE_SERVICIOS_PUBLICOS_Y_MEDIO_AMBIENTESUBDIRECCION DE SERVICIOS ECOSISTEMICOS Y GESTION DEL CAMBIO CLIMATICO DE
PARQUES, JARDINES Y GESTIÓN
DEL CAMBIO CLIMÁTICO2Adopta un árbol y dale vida al planeta</v>
      </c>
      <c r="B201" t="str">
        <f t="shared" si="17"/>
        <v>SECRETARIA_DE_SERVICIOS_PUBLICOS_Y_MEDIO_AMBIENTESUBDIRECCION DE SERVICIOS ECOSISTEMICOS Y GESTION DEL CAMBIO CLIMATICO DE
PARQUES, JARDINES Y GESTIÓN
DEL CAMBIO CLIMÁTICO2</v>
      </c>
      <c r="C201" s="164" t="s">
        <v>540</v>
      </c>
      <c r="D201" s="153" t="s">
        <v>580</v>
      </c>
      <c r="E201" s="4">
        <v>2</v>
      </c>
      <c r="F201" s="229" t="s">
        <v>320</v>
      </c>
      <c r="G201" s="183" t="s">
        <v>1154</v>
      </c>
      <c r="H201" s="184" t="s">
        <v>1155</v>
      </c>
      <c r="I201" s="194">
        <v>30</v>
      </c>
      <c r="J201" s="192">
        <v>30</v>
      </c>
      <c r="K201" s="327" t="s">
        <v>943</v>
      </c>
      <c r="L201" s="327">
        <v>3314446874</v>
      </c>
      <c r="M201" s="327" t="s">
        <v>944</v>
      </c>
      <c r="N201" t="s">
        <v>1094</v>
      </c>
      <c r="O201" s="225"/>
      <c r="P201" s="225"/>
      <c r="Q201" s="225"/>
      <c r="R201" s="225"/>
      <c r="S201" s="225"/>
      <c r="T201" s="227" cm="1">
        <f t="array" ref="T201">SUM(P201:S201/J201)</f>
        <v>0</v>
      </c>
      <c r="U201" s="225"/>
      <c r="V201" s="225"/>
      <c r="W201" s="225"/>
      <c r="X201" s="225"/>
    </row>
    <row r="202" spans="1:24" ht="49.9" customHeight="1" thickBot="1" x14ac:dyDescent="0.35">
      <c r="A202" t="str">
        <f t="shared" si="15"/>
        <v>SECRETARIA_DE_SERVICIOS_PUBLICOS_Y_MEDIO_AMBIENTESUBDIRECCION DE SERVICIOS ECOSISTEMICOS Y GESTION DEL CAMBIO CLIMATICO DE
PARQUES, JARDINES Y GESTIÓN
DEL CAMBIO CLIMÁTICO6Operativos de derribos secos</v>
      </c>
      <c r="B202" t="str">
        <f t="shared" si="17"/>
        <v>SECRETARIA_DE_SERVICIOS_PUBLICOS_Y_MEDIO_AMBIENTESUBDIRECCION DE SERVICIOS ECOSISTEMICOS Y GESTION DEL CAMBIO CLIMATICO DE
PARQUES, JARDINES Y GESTIÓN
DEL CAMBIO CLIMÁTICO6</v>
      </c>
      <c r="C202" s="164" t="s">
        <v>540</v>
      </c>
      <c r="D202" s="153" t="s">
        <v>580</v>
      </c>
      <c r="E202" s="4">
        <f t="array" ref="E202">COUNTIF($D$4:D202,D202:D202)</f>
        <v>6</v>
      </c>
      <c r="F202" s="170" t="s">
        <v>321</v>
      </c>
      <c r="G202" s="183" t="s">
        <v>1156</v>
      </c>
      <c r="H202" s="184" t="s">
        <v>1157</v>
      </c>
      <c r="I202" s="194">
        <v>300</v>
      </c>
      <c r="J202" s="192">
        <v>300</v>
      </c>
      <c r="K202" s="206" t="s">
        <v>943</v>
      </c>
      <c r="L202" s="184">
        <v>3314446874</v>
      </c>
      <c r="M202" s="186" t="s">
        <v>944</v>
      </c>
      <c r="N202" t="s">
        <v>1094</v>
      </c>
      <c r="O202" s="225"/>
      <c r="P202" s="225"/>
      <c r="Q202" s="225"/>
      <c r="R202" s="225"/>
      <c r="S202" s="225"/>
      <c r="T202" s="227" cm="1">
        <f t="array" ref="T202">SUM(P202:S202/J202)</f>
        <v>0</v>
      </c>
      <c r="U202" s="225"/>
      <c r="V202" s="225"/>
      <c r="W202" s="225"/>
      <c r="X202" s="225"/>
    </row>
    <row r="203" spans="1:24" ht="49.9" customHeight="1" thickBot="1" x14ac:dyDescent="0.35">
      <c r="A203" t="str">
        <f t="shared" si="15"/>
        <v>SECRETARIA_DE_SALUDDIRECCION DE URGENCIAS MEDICAS1Atención Urgente En Sala De Choque</v>
      </c>
      <c r="B203" t="str">
        <f t="shared" si="17"/>
        <v>SECRETARIA_DE_SALUDDIRECCION DE URGENCIAS MEDICAS1</v>
      </c>
      <c r="C203" s="165" t="s">
        <v>541</v>
      </c>
      <c r="D203" s="153" t="s">
        <v>324</v>
      </c>
      <c r="E203" s="4">
        <f t="array" ref="E203">COUNTIF($D$4:D203,D203:D203)</f>
        <v>1</v>
      </c>
      <c r="F203" s="228" t="s">
        <v>326</v>
      </c>
      <c r="G203" s="183" t="s">
        <v>778</v>
      </c>
      <c r="H203" s="184" t="s">
        <v>756</v>
      </c>
      <c r="I203" s="184">
        <v>0</v>
      </c>
      <c r="J203" s="185">
        <v>6</v>
      </c>
      <c r="K203" s="347" t="s">
        <v>945</v>
      </c>
      <c r="L203" s="347">
        <v>3310620656</v>
      </c>
      <c r="M203" s="347" t="s">
        <v>946</v>
      </c>
      <c r="N203" t="s">
        <v>1094</v>
      </c>
      <c r="O203" s="225"/>
      <c r="P203" s="225"/>
      <c r="Q203" s="225"/>
      <c r="R203" s="225"/>
      <c r="S203" s="225"/>
      <c r="T203" s="227" cm="1">
        <f t="array" ref="T203">SUM(P203:S203/J203)</f>
        <v>0</v>
      </c>
      <c r="U203" s="225"/>
      <c r="V203" s="225"/>
      <c r="W203" s="225"/>
      <c r="X203" s="225"/>
    </row>
    <row r="204" spans="1:24" ht="49.9" customHeight="1" thickBot="1" x14ac:dyDescent="0.35">
      <c r="A204" t="str">
        <f t="shared" si="15"/>
        <v>SECRETARIA_DE_SALUDDIRECCION DE URGENCIAS MEDICAS2Atención Urgente En Sala De Choque</v>
      </c>
      <c r="B204" t="str">
        <f t="shared" si="17"/>
        <v>SECRETARIA_DE_SALUDDIRECCION DE URGENCIAS MEDICAS2</v>
      </c>
      <c r="C204" s="165" t="s">
        <v>541</v>
      </c>
      <c r="D204" s="153" t="s">
        <v>324</v>
      </c>
      <c r="E204" s="4">
        <f t="array" ref="E204">COUNTIF($D$4:D204,D204:D204)</f>
        <v>2</v>
      </c>
      <c r="F204" s="228" t="s">
        <v>326</v>
      </c>
      <c r="G204" s="183" t="s">
        <v>1098</v>
      </c>
      <c r="H204" s="184" t="s">
        <v>1097</v>
      </c>
      <c r="I204" s="184">
        <v>0</v>
      </c>
      <c r="J204" s="185">
        <v>430</v>
      </c>
      <c r="K204" s="348" t="s">
        <v>945</v>
      </c>
      <c r="L204" s="348">
        <v>3310620656</v>
      </c>
      <c r="M204" s="348" t="s">
        <v>946</v>
      </c>
      <c r="O204" s="225"/>
      <c r="P204" s="225"/>
      <c r="Q204" s="225"/>
      <c r="R204" s="225"/>
      <c r="S204" s="225"/>
      <c r="T204" s="227" cm="1">
        <f t="array" ref="T204">SUM(P204:S204/J204)</f>
        <v>0</v>
      </c>
      <c r="U204" s="225"/>
      <c r="V204" s="225"/>
      <c r="W204" s="225"/>
      <c r="X204" s="225"/>
    </row>
    <row r="205" spans="1:24" ht="49.9" customHeight="1" thickBot="1" x14ac:dyDescent="0.35">
      <c r="A205" t="str">
        <f t="shared" si="15"/>
        <v>SECRETARIA_DE_SALUDSUBDIRECCION DE ENSEÑANZA1Enseñanza Continua</v>
      </c>
      <c r="B205" t="str">
        <f t="shared" si="17"/>
        <v>SECRETARIA_DE_SALUDSUBDIRECCION DE ENSEÑANZA1</v>
      </c>
      <c r="C205" s="165" t="s">
        <v>541</v>
      </c>
      <c r="D205" s="153" t="s">
        <v>328</v>
      </c>
      <c r="E205" s="4">
        <f t="array" ref="E205">COUNTIF($D$4:D205,D205:D205)</f>
        <v>1</v>
      </c>
      <c r="F205" s="173" t="s">
        <v>329</v>
      </c>
      <c r="G205" s="183" t="s">
        <v>1101</v>
      </c>
      <c r="H205" s="184" t="s">
        <v>1102</v>
      </c>
      <c r="I205" s="184">
        <v>0</v>
      </c>
      <c r="J205" s="185">
        <v>12</v>
      </c>
      <c r="K205" s="206" t="s">
        <v>947</v>
      </c>
      <c r="L205" s="184">
        <v>3311108422</v>
      </c>
      <c r="M205" s="186" t="s">
        <v>948</v>
      </c>
      <c r="O205" s="225"/>
      <c r="P205" s="225"/>
      <c r="Q205" s="225"/>
      <c r="R205" s="225"/>
      <c r="S205" s="225"/>
      <c r="T205" s="227" cm="1">
        <f t="array" ref="T205">SUM(P205:S205/J205)</f>
        <v>0</v>
      </c>
      <c r="U205" s="225"/>
      <c r="V205" s="225"/>
      <c r="W205" s="225"/>
      <c r="X205" s="225"/>
    </row>
    <row r="206" spans="1:24" ht="49.9" customHeight="1" thickBot="1" x14ac:dyDescent="0.35">
      <c r="A206" t="str">
        <f t="shared" si="15"/>
        <v>SECRETARIA_DE_SALUDDIRECCION DE SALUD PUBLICA1Ferias de la Salud Tlaquepaque</v>
      </c>
      <c r="B206" t="str">
        <f t="shared" si="17"/>
        <v>SECRETARIA_DE_SALUDDIRECCION DE SALUD PUBLICA1</v>
      </c>
      <c r="C206" s="165" t="s">
        <v>541</v>
      </c>
      <c r="D206" s="153" t="s">
        <v>333</v>
      </c>
      <c r="E206" s="4">
        <f t="array" ref="E206">COUNTIF($D$4:D206,D206:D206)</f>
        <v>1</v>
      </c>
      <c r="F206" s="234" t="s">
        <v>664</v>
      </c>
      <c r="G206" s="183" t="s">
        <v>1194</v>
      </c>
      <c r="H206" s="184" t="s">
        <v>779</v>
      </c>
      <c r="I206" s="184">
        <v>43</v>
      </c>
      <c r="J206" s="185">
        <v>46</v>
      </c>
      <c r="K206" s="341" t="s">
        <v>949</v>
      </c>
      <c r="L206" s="341">
        <v>3321233710</v>
      </c>
      <c r="M206" s="341" t="s">
        <v>950</v>
      </c>
      <c r="O206" s="225"/>
      <c r="P206" s="225"/>
      <c r="Q206" s="225"/>
      <c r="R206" s="225"/>
      <c r="S206" s="225"/>
      <c r="T206" s="227" cm="1">
        <f t="array" ref="T206">SUM(P206:S206/J206)</f>
        <v>0</v>
      </c>
      <c r="U206" s="225"/>
      <c r="V206" s="225"/>
      <c r="W206" s="225"/>
      <c r="X206" s="225"/>
    </row>
    <row r="207" spans="1:24" ht="49.9" customHeight="1" thickBot="1" x14ac:dyDescent="0.35">
      <c r="A207" t="str">
        <f t="shared" si="15"/>
        <v>SECRETARIA_DE_SALUDDIRECCION DE SALUD PUBLICA2Ferias de la Salud Tlaquepaque</v>
      </c>
      <c r="B207" t="str">
        <f t="shared" si="17"/>
        <v>SECRETARIA_DE_SALUDDIRECCION DE SALUD PUBLICA2</v>
      </c>
      <c r="C207" s="165" t="s">
        <v>541</v>
      </c>
      <c r="D207" s="153" t="s">
        <v>333</v>
      </c>
      <c r="E207" s="4">
        <f t="array" ref="E207">COUNTIF($D$4:D207,D207:D207)</f>
        <v>2</v>
      </c>
      <c r="F207" s="234" t="s">
        <v>664</v>
      </c>
      <c r="G207" s="183" t="s">
        <v>1195</v>
      </c>
      <c r="H207" s="184" t="s">
        <v>1196</v>
      </c>
      <c r="I207" s="184">
        <v>4470</v>
      </c>
      <c r="J207" s="185">
        <v>5000</v>
      </c>
      <c r="K207" s="343" t="s">
        <v>949</v>
      </c>
      <c r="L207" s="343">
        <v>3321233710</v>
      </c>
      <c r="M207" s="343" t="s">
        <v>950</v>
      </c>
      <c r="O207" s="225"/>
      <c r="P207" s="225"/>
      <c r="Q207" s="225"/>
      <c r="R207" s="225"/>
      <c r="S207" s="225"/>
      <c r="T207" s="227" cm="1">
        <f t="array" ref="T207">SUM(P207:S207/J207)</f>
        <v>0</v>
      </c>
      <c r="U207" s="225"/>
      <c r="V207" s="225"/>
      <c r="W207" s="225"/>
      <c r="X207" s="225"/>
    </row>
    <row r="208" spans="1:24" ht="49.9" customHeight="1" thickBot="1" x14ac:dyDescent="0.35">
      <c r="A208" t="str">
        <f t="shared" ref="A208:A272" si="20">B208&amp;F208</f>
        <v>SECRETARIA_DE_SALUDDEPARTAMENTO DE TRABAJO SOCIAL1Vinculación De Asistencia Social</v>
      </c>
      <c r="B208" t="str">
        <f t="shared" si="17"/>
        <v>SECRETARIA_DE_SALUDDEPARTAMENTO DE TRABAJO SOCIAL1</v>
      </c>
      <c r="C208" s="165" t="s">
        <v>541</v>
      </c>
      <c r="D208" s="153" t="s">
        <v>336</v>
      </c>
      <c r="E208" s="4">
        <f t="array" ref="E208">COUNTIF($D$4:D208,D208:D208)</f>
        <v>1</v>
      </c>
      <c r="F208" s="173" t="s">
        <v>337</v>
      </c>
      <c r="G208" s="183" t="s">
        <v>1103</v>
      </c>
      <c r="H208" s="184" t="s">
        <v>1104</v>
      </c>
      <c r="I208" s="184">
        <v>0</v>
      </c>
      <c r="J208" s="185">
        <v>120</v>
      </c>
      <c r="K208" s="206" t="s">
        <v>951</v>
      </c>
      <c r="L208" s="184">
        <v>3326674946</v>
      </c>
      <c r="M208" s="186" t="s">
        <v>952</v>
      </c>
      <c r="O208" s="225"/>
      <c r="P208" s="225"/>
      <c r="Q208" s="225"/>
      <c r="R208" s="225"/>
      <c r="S208" s="225"/>
      <c r="T208" s="227" cm="1">
        <f t="array" ref="T208">SUM(P208:S208/J208)</f>
        <v>0</v>
      </c>
      <c r="U208" s="225"/>
      <c r="V208" s="225"/>
      <c r="W208" s="225"/>
      <c r="X208" s="225"/>
    </row>
    <row r="209" spans="1:24" ht="49.9" customHeight="1" thickBot="1" x14ac:dyDescent="0.35">
      <c r="A209" t="str">
        <f t="shared" si="20"/>
        <v>SECRETARIA_DE_SALUDSUBDIRECCION DE SALUD ANIMAL1Campañas de esterilización y vacunación antirrábica gratuitas</v>
      </c>
      <c r="B209" t="str">
        <f t="shared" si="17"/>
        <v>SECRETARIA_DE_SALUDSUBDIRECCION DE SALUD ANIMAL1</v>
      </c>
      <c r="C209" s="165" t="s">
        <v>541</v>
      </c>
      <c r="D209" s="153" t="s">
        <v>339</v>
      </c>
      <c r="E209" s="4">
        <f t="array" ref="E209">COUNTIF($D$4:D209,D209:D209)</f>
        <v>1</v>
      </c>
      <c r="F209" s="171" t="s">
        <v>665</v>
      </c>
      <c r="G209" s="183" t="s">
        <v>1099</v>
      </c>
      <c r="H209" s="184" t="s">
        <v>1100</v>
      </c>
      <c r="I209" s="184">
        <v>0</v>
      </c>
      <c r="J209" s="185">
        <v>48</v>
      </c>
      <c r="K209" s="206" t="s">
        <v>953</v>
      </c>
      <c r="L209" s="184" t="s">
        <v>954</v>
      </c>
      <c r="M209" s="186" t="s">
        <v>955</v>
      </c>
      <c r="O209" s="225" t="s">
        <v>1658</v>
      </c>
      <c r="P209" s="225">
        <v>6</v>
      </c>
      <c r="Q209" s="225"/>
      <c r="R209" s="225"/>
      <c r="S209" s="225"/>
      <c r="T209" s="227" cm="1">
        <f t="array" ref="T209">SUM(P209:S209/J209)</f>
        <v>0.125</v>
      </c>
      <c r="U209" s="225" t="s">
        <v>1719</v>
      </c>
      <c r="V209" s="225"/>
      <c r="W209" s="225"/>
      <c r="X209" s="225"/>
    </row>
    <row r="210" spans="1:24" ht="49.9" customHeight="1" thickBot="1" x14ac:dyDescent="0.35">
      <c r="A210" t="str">
        <f t="shared" si="20"/>
        <v>SECRETARIA_DE_OBRAS_PUBLICASDIRECCION DE CONSTRUCCION Y MANTENIMIENTO1Programa De Urbanización</v>
      </c>
      <c r="B210" t="str">
        <f t="shared" si="17"/>
        <v>SECRETARIA_DE_OBRAS_PUBLICASDIRECCION DE CONSTRUCCION Y MANTENIMIENTO1</v>
      </c>
      <c r="C210" s="166" t="s">
        <v>542</v>
      </c>
      <c r="D210" s="153" t="s">
        <v>341</v>
      </c>
      <c r="E210" s="4">
        <f t="array" ref="E210">COUNTIF($D$4:D210,D210:D210)</f>
        <v>1</v>
      </c>
      <c r="F210" s="173" t="s">
        <v>342</v>
      </c>
      <c r="G210" s="183" t="s">
        <v>1416</v>
      </c>
      <c r="H210" s="184" t="s">
        <v>780</v>
      </c>
      <c r="I210" s="194">
        <v>240</v>
      </c>
      <c r="J210" s="196">
        <v>450000000</v>
      </c>
      <c r="K210" s="206" t="s">
        <v>956</v>
      </c>
      <c r="L210" s="184">
        <v>3311346549</v>
      </c>
      <c r="M210" s="186" t="s">
        <v>957</v>
      </c>
      <c r="O210" s="225"/>
      <c r="P210" s="225"/>
      <c r="Q210" s="225"/>
      <c r="R210" s="225"/>
      <c r="S210" s="225"/>
      <c r="T210" s="227" cm="1">
        <f t="array" ref="T210">SUM(P210:S210/J210)</f>
        <v>0</v>
      </c>
      <c r="U210" s="225"/>
      <c r="V210" s="225"/>
      <c r="W210" s="225"/>
      <c r="X210" s="225"/>
    </row>
    <row r="211" spans="1:24" ht="49.9" customHeight="1" thickBot="1" x14ac:dyDescent="0.35">
      <c r="A211" t="str">
        <f t="shared" si="20"/>
        <v>SECRETARIA_DE_OBRAS_PUBLICASSUBDIRECCION DE MANTENIMIENTO1Intervenciones Al Entorno Urbano</v>
      </c>
      <c r="B211" t="str">
        <f t="shared" si="17"/>
        <v>SECRETARIA_DE_OBRAS_PUBLICASSUBDIRECCION DE MANTENIMIENTO1</v>
      </c>
      <c r="C211" s="166" t="s">
        <v>542</v>
      </c>
      <c r="D211" s="153" t="s">
        <v>343</v>
      </c>
      <c r="E211" s="4">
        <f t="array" ref="E211">COUNTIF($D$4:D211,D211:D211)</f>
        <v>1</v>
      </c>
      <c r="F211" s="173" t="s">
        <v>344</v>
      </c>
      <c r="G211" s="183" t="s">
        <v>346</v>
      </c>
      <c r="H211" s="184" t="s">
        <v>347</v>
      </c>
      <c r="I211" s="194">
        <v>60</v>
      </c>
      <c r="J211" s="192">
        <v>40</v>
      </c>
      <c r="K211" s="206" t="s">
        <v>958</v>
      </c>
      <c r="L211" s="184" t="s">
        <v>959</v>
      </c>
      <c r="M211" s="186" t="s">
        <v>960</v>
      </c>
      <c r="O211" s="225"/>
      <c r="P211" s="225"/>
      <c r="Q211" s="225"/>
      <c r="R211" s="225"/>
      <c r="S211" s="225"/>
      <c r="T211" s="227" cm="1">
        <f t="array" ref="T211">SUM(P211:S211/J211)</f>
        <v>0</v>
      </c>
      <c r="U211" s="225"/>
      <c r="V211" s="225"/>
      <c r="W211" s="225"/>
      <c r="X211" s="225"/>
    </row>
    <row r="212" spans="1:24" ht="49.9" customHeight="1" thickBot="1" x14ac:dyDescent="0.35">
      <c r="A212" t="str">
        <f t="shared" si="20"/>
        <v>SECRETARIA_DE_OBRAS_PUBLICASSUBDIRECCION DE MANTENIMIENTO2Señalización Horizontal y Vertical</v>
      </c>
      <c r="B212" t="str">
        <f t="shared" si="17"/>
        <v>SECRETARIA_DE_OBRAS_PUBLICASSUBDIRECCION DE MANTENIMIENTO2</v>
      </c>
      <c r="C212" s="166" t="s">
        <v>542</v>
      </c>
      <c r="D212" s="153" t="s">
        <v>343</v>
      </c>
      <c r="E212" s="4">
        <f t="array" ref="E212">COUNTIF($D$4:D212,D212:D212)</f>
        <v>2</v>
      </c>
      <c r="F212" s="171" t="s">
        <v>666</v>
      </c>
      <c r="G212" s="183" t="s">
        <v>349</v>
      </c>
      <c r="H212" s="184" t="s">
        <v>347</v>
      </c>
      <c r="I212" s="194">
        <v>380</v>
      </c>
      <c r="J212" s="192">
        <v>200</v>
      </c>
      <c r="K212" s="206" t="s">
        <v>958</v>
      </c>
      <c r="L212" s="184" t="s">
        <v>959</v>
      </c>
      <c r="M212" s="186" t="s">
        <v>960</v>
      </c>
      <c r="O212" s="225"/>
      <c r="P212" s="225"/>
      <c r="Q212" s="225"/>
      <c r="R212" s="225"/>
      <c r="S212" s="225"/>
      <c r="T212" s="227" cm="1">
        <f t="array" ref="T212">SUM(P212:S212/J212)</f>
        <v>0</v>
      </c>
      <c r="U212" s="225"/>
      <c r="V212" s="225"/>
      <c r="W212" s="225"/>
      <c r="X212" s="225"/>
    </row>
    <row r="213" spans="1:24" ht="49.9" customHeight="1" thickBot="1" x14ac:dyDescent="0.35">
      <c r="A213" t="str">
        <f t="shared" si="20"/>
        <v>SECRETARIA_DE_OBRAS_PUBLICASSUBDIRECCION DE MANTENIMIENTO3Programa Permanente De Mantenimiento De Vialidades</v>
      </c>
      <c r="B213" t="str">
        <f t="shared" si="17"/>
        <v>SECRETARIA_DE_OBRAS_PUBLICASSUBDIRECCION DE MANTENIMIENTO3</v>
      </c>
      <c r="C213" s="166" t="s">
        <v>542</v>
      </c>
      <c r="D213" s="153" t="s">
        <v>343</v>
      </c>
      <c r="E213" s="4">
        <f t="array" ref="E213">COUNTIF($D$4:D213,D213:D213)</f>
        <v>3</v>
      </c>
      <c r="F213" s="179" t="s">
        <v>350</v>
      </c>
      <c r="G213" s="183" t="s">
        <v>1417</v>
      </c>
      <c r="H213" s="184" t="s">
        <v>1418</v>
      </c>
      <c r="I213" s="194">
        <v>90000</v>
      </c>
      <c r="J213" s="192">
        <v>90000</v>
      </c>
      <c r="K213" s="206" t="s">
        <v>961</v>
      </c>
      <c r="L213" s="184">
        <v>3322856233</v>
      </c>
      <c r="M213" s="186" t="s">
        <v>962</v>
      </c>
      <c r="O213" s="225"/>
      <c r="P213" s="225"/>
      <c r="Q213" s="225"/>
      <c r="R213" s="225"/>
      <c r="S213" s="225"/>
      <c r="T213" s="227" cm="1">
        <f t="array" ref="T213">SUM(P213:S213/J213)</f>
        <v>0</v>
      </c>
      <c r="U213" s="225"/>
      <c r="V213" s="225"/>
      <c r="W213" s="225"/>
      <c r="X213" s="225"/>
    </row>
    <row r="214" spans="1:24" ht="49.9" customHeight="1" thickBot="1" x14ac:dyDescent="0.35">
      <c r="A214" t="str">
        <f t="shared" si="20"/>
        <v>SECRETARIA_DE_OBRAS_PUBLICASSUBDIRECCION DE MANTENIMIENTO4Mantenimiento A Escuelas</v>
      </c>
      <c r="B214" t="str">
        <f t="shared" si="17"/>
        <v>SECRETARIA_DE_OBRAS_PUBLICASSUBDIRECCION DE MANTENIMIENTO4</v>
      </c>
      <c r="C214" s="166" t="s">
        <v>542</v>
      </c>
      <c r="D214" s="153" t="s">
        <v>343</v>
      </c>
      <c r="E214" s="4">
        <f t="array" ref="E214">COUNTIF($D$4:D214,D214:D214)</f>
        <v>4</v>
      </c>
      <c r="F214" s="179" t="s">
        <v>351</v>
      </c>
      <c r="G214" s="183" t="s">
        <v>1419</v>
      </c>
      <c r="H214" s="184" t="s">
        <v>1327</v>
      </c>
      <c r="I214" s="198">
        <v>50</v>
      </c>
      <c r="J214" s="199">
        <v>50</v>
      </c>
      <c r="K214" s="206" t="s">
        <v>963</v>
      </c>
      <c r="L214" s="184">
        <v>3320201117</v>
      </c>
      <c r="M214" s="186" t="s">
        <v>964</v>
      </c>
      <c r="O214" s="225"/>
      <c r="P214" s="225"/>
      <c r="Q214" s="225"/>
      <c r="R214" s="225"/>
      <c r="S214" s="225"/>
      <c r="T214" s="227" cm="1">
        <f t="array" ref="T214">SUM(P214:S214/J214)</f>
        <v>0</v>
      </c>
      <c r="U214" s="225"/>
      <c r="V214" s="225"/>
      <c r="W214" s="225"/>
      <c r="X214" s="225"/>
    </row>
    <row r="215" spans="1:24" ht="49.9" customHeight="1" thickBot="1" x14ac:dyDescent="0.35">
      <c r="A215" t="str">
        <f t="shared" si="20"/>
        <v>SECRETARIA_DE_OBRAS_PUBLICASSUBDIRECCION DE MANTENIMIENTO5Mantenimiento a Edificios y Espacios Públicos</v>
      </c>
      <c r="B215" t="str">
        <f t="shared" si="17"/>
        <v>SECRETARIA_DE_OBRAS_PUBLICASSUBDIRECCION DE MANTENIMIENTO5</v>
      </c>
      <c r="C215" s="166" t="s">
        <v>542</v>
      </c>
      <c r="D215" s="153" t="s">
        <v>343</v>
      </c>
      <c r="E215" s="4">
        <f t="array" ref="E215">COUNTIF($D$4:D215,D215:D215)</f>
        <v>5</v>
      </c>
      <c r="F215" s="171" t="s">
        <v>667</v>
      </c>
      <c r="G215" s="183" t="s">
        <v>1420</v>
      </c>
      <c r="H215" s="184" t="s">
        <v>353</v>
      </c>
      <c r="I215" s="194">
        <v>900</v>
      </c>
      <c r="J215" s="192">
        <v>1000</v>
      </c>
      <c r="K215" s="206" t="s">
        <v>965</v>
      </c>
      <c r="L215" s="184">
        <v>3316021128</v>
      </c>
      <c r="M215" s="186" t="s">
        <v>966</v>
      </c>
      <c r="O215" s="225"/>
      <c r="P215" s="225"/>
      <c r="Q215" s="225"/>
      <c r="R215" s="225"/>
      <c r="S215" s="225"/>
      <c r="T215" s="227" cm="1">
        <f t="array" ref="T215">SUM(P215:S215/J215)</f>
        <v>0</v>
      </c>
      <c r="U215" s="225"/>
      <c r="V215" s="225"/>
      <c r="W215" s="225"/>
      <c r="X215" s="225"/>
    </row>
    <row r="216" spans="1:24" ht="49.9" customHeight="1" thickBot="1" x14ac:dyDescent="0.35">
      <c r="A216" t="str">
        <f t="shared" si="20"/>
        <v>SECRETARIA_DE_OBRAS_PUBLICASDIRECCION DE PRESUPUESTOS Y CONTRATACION DE OBRA PUBLICA1Programa para la gestión sustentable de la infraestructura y movilidad segura.</v>
      </c>
      <c r="B216" t="str">
        <f t="shared" si="17"/>
        <v>SECRETARIA_DE_OBRAS_PUBLICASDIRECCION DE PRESUPUESTOS Y CONTRATACION DE OBRA PUBLICA1</v>
      </c>
      <c r="C216" s="166" t="s">
        <v>542</v>
      </c>
      <c r="D216" s="153" t="s">
        <v>354</v>
      </c>
      <c r="E216" s="4">
        <f t="array" ref="E216">COUNTIF($D$4:D216,D216:D216)</f>
        <v>1</v>
      </c>
      <c r="F216" s="170" t="s">
        <v>355</v>
      </c>
      <c r="G216" s="183" t="s">
        <v>1421</v>
      </c>
      <c r="H216" s="184" t="s">
        <v>1422</v>
      </c>
      <c r="I216" s="194">
        <v>0</v>
      </c>
      <c r="J216" s="192">
        <v>140</v>
      </c>
      <c r="K216" s="206" t="s">
        <v>967</v>
      </c>
      <c r="L216" s="184">
        <v>3311514285</v>
      </c>
      <c r="M216" s="186" t="s">
        <v>968</v>
      </c>
      <c r="O216" s="225"/>
      <c r="P216" s="225"/>
      <c r="Q216" s="225"/>
      <c r="R216" s="225"/>
      <c r="S216" s="225"/>
      <c r="T216" s="227" cm="1">
        <f t="array" ref="T216">SUM(P216:S216/J216)</f>
        <v>0</v>
      </c>
      <c r="U216" s="225"/>
      <c r="V216" s="225"/>
      <c r="W216" s="225"/>
      <c r="X216" s="225"/>
    </row>
    <row r="217" spans="1:24" ht="49.9" customHeight="1" thickBot="1" x14ac:dyDescent="0.35">
      <c r="A217" t="str">
        <f t="shared" si="20"/>
        <v>SECRETARIA_DE_OBRAS_PUBLICASDIRECCION DE PRESUPUESTOS Y CONTRATACION DE OBRA PUBLICA2Programa para la gestión sustentable de la infraestructura básica.</v>
      </c>
      <c r="B217" t="str">
        <f t="shared" ref="B217:B281" si="21">C217&amp;D217&amp;E217</f>
        <v>SECRETARIA_DE_OBRAS_PUBLICASDIRECCION DE PRESUPUESTOS Y CONTRATACION DE OBRA PUBLICA2</v>
      </c>
      <c r="C217" s="166" t="s">
        <v>542</v>
      </c>
      <c r="D217" s="153" t="s">
        <v>354</v>
      </c>
      <c r="E217" s="4">
        <f t="array" ref="E217">COUNTIF($D$4:D217,D217:D217)</f>
        <v>2</v>
      </c>
      <c r="F217" s="170" t="s">
        <v>356</v>
      </c>
      <c r="G217" s="183" t="s">
        <v>1423</v>
      </c>
      <c r="H217" s="184" t="s">
        <v>1424</v>
      </c>
      <c r="I217" s="194">
        <v>0</v>
      </c>
      <c r="J217" s="192">
        <v>170</v>
      </c>
      <c r="K217" s="206" t="s">
        <v>967</v>
      </c>
      <c r="L217" s="184">
        <v>3311514285</v>
      </c>
      <c r="M217" s="186" t="s">
        <v>968</v>
      </c>
      <c r="O217" s="225"/>
      <c r="P217" s="225"/>
      <c r="Q217" s="225"/>
      <c r="R217" s="225"/>
      <c r="S217" s="225"/>
      <c r="T217" s="227" cm="1">
        <f t="array" ref="T217">SUM(P217:S217/J217)</f>
        <v>0</v>
      </c>
      <c r="U217" s="225"/>
      <c r="V217" s="225"/>
      <c r="W217" s="225"/>
      <c r="X217" s="225"/>
    </row>
    <row r="218" spans="1:24" ht="49.9" customHeight="1" thickBot="1" x14ac:dyDescent="0.35">
      <c r="A218" t="str">
        <f t="shared" si="20"/>
        <v>SECRETARIA_DE_OBRAS_PUBLICASDIRECCION DE PRESUPUESTOS Y CONTRATACION DE OBRA PUBLICA3Programa para la recuperación del espacio público y regeneración del tejido social</v>
      </c>
      <c r="B218" t="str">
        <f t="shared" si="21"/>
        <v>SECRETARIA_DE_OBRAS_PUBLICASDIRECCION DE PRESUPUESTOS Y CONTRATACION DE OBRA PUBLICA3</v>
      </c>
      <c r="C218" s="166" t="s">
        <v>542</v>
      </c>
      <c r="D218" s="153" t="s">
        <v>354</v>
      </c>
      <c r="E218" s="4">
        <f t="array" ref="E218">COUNTIF($D$4:D218,D218:D218)</f>
        <v>3</v>
      </c>
      <c r="F218" s="170" t="s">
        <v>357</v>
      </c>
      <c r="G218" s="183" t="s">
        <v>1425</v>
      </c>
      <c r="H218" s="184" t="s">
        <v>781</v>
      </c>
      <c r="I218" s="194">
        <v>0</v>
      </c>
      <c r="J218" s="192">
        <v>16</v>
      </c>
      <c r="K218" s="206" t="s">
        <v>967</v>
      </c>
      <c r="L218" s="184">
        <v>3311514285</v>
      </c>
      <c r="M218" s="186" t="s">
        <v>968</v>
      </c>
      <c r="O218" s="225"/>
      <c r="P218" s="225"/>
      <c r="Q218" s="225"/>
      <c r="R218" s="225"/>
      <c r="S218" s="225"/>
      <c r="T218" s="227" cm="1">
        <f t="array" ref="T218">SUM(P218:S218/J218)</f>
        <v>0</v>
      </c>
      <c r="U218" s="225"/>
      <c r="V218" s="225"/>
      <c r="W218" s="225"/>
      <c r="X218" s="225"/>
    </row>
    <row r="219" spans="1:24" ht="49.9" customHeight="1" thickBot="1" x14ac:dyDescent="0.35">
      <c r="A219" t="str">
        <f t="shared" si="20"/>
        <v>SECRETARIA_DE_OBRAS_PUBLICASDIRECCION DE PRESUPUESTOS Y CONTRATACION DE OBRA PUBLICA4Programa Fortalecimiento institucional financiero y operativo, para la provisión de los servicios públicos municipales bajo criterios de calidad, eficiencia y oportunidad.</v>
      </c>
      <c r="B219" t="str">
        <f t="shared" si="21"/>
        <v>SECRETARIA_DE_OBRAS_PUBLICASDIRECCION DE PRESUPUESTOS Y CONTRATACION DE OBRA PUBLICA4</v>
      </c>
      <c r="C219" s="166" t="s">
        <v>542</v>
      </c>
      <c r="D219" s="153" t="s">
        <v>354</v>
      </c>
      <c r="E219" s="4">
        <f t="array" ref="E219">COUNTIF($D$4:D219,D219:D219)</f>
        <v>4</v>
      </c>
      <c r="F219" s="170" t="s">
        <v>358</v>
      </c>
      <c r="G219" s="183" t="s">
        <v>782</v>
      </c>
      <c r="H219" s="184" t="s">
        <v>783</v>
      </c>
      <c r="I219" s="194">
        <v>0</v>
      </c>
      <c r="J219" s="192">
        <v>6</v>
      </c>
      <c r="K219" s="206" t="s">
        <v>967</v>
      </c>
      <c r="L219" s="184">
        <v>3311514285</v>
      </c>
      <c r="M219" s="185" t="s">
        <v>968</v>
      </c>
      <c r="O219" s="225"/>
      <c r="P219" s="225"/>
      <c r="Q219" s="225"/>
      <c r="R219" s="225"/>
      <c r="S219" s="225"/>
      <c r="T219" s="227" cm="1">
        <f t="array" ref="T219">SUM(P219:S219/J219)</f>
        <v>0</v>
      </c>
      <c r="U219" s="225"/>
      <c r="V219" s="225"/>
      <c r="W219" s="225"/>
      <c r="X219" s="225"/>
    </row>
    <row r="220" spans="1:24" ht="49.9" customHeight="1" thickBot="1" x14ac:dyDescent="0.35">
      <c r="A220" t="str">
        <f t="shared" si="20"/>
        <v>SECRETARIA_DE_OBRAS_PUBLICASSUBDIRECCION DE INSPECCION DE CONTROL DE LA EDIFICACION Y ORDENAMIENTO TERRITORIAL1Programa de Inspección y Vigilancia de Tramites y Licencias de Construcción.</v>
      </c>
      <c r="B220" t="str">
        <f t="shared" si="21"/>
        <v>SECRETARIA_DE_OBRAS_PUBLICASSUBDIRECCION DE INSPECCION DE CONTROL DE LA EDIFICACION Y ORDENAMIENTO TERRITORIAL1</v>
      </c>
      <c r="C220" s="166" t="s">
        <v>542</v>
      </c>
      <c r="D220" s="153" t="s">
        <v>359</v>
      </c>
      <c r="E220" s="4">
        <f t="array" ref="E220">COUNTIF($D$4:D220,D220:D220)</f>
        <v>1</v>
      </c>
      <c r="F220" s="170" t="s">
        <v>360</v>
      </c>
      <c r="G220" s="183" t="s">
        <v>1426</v>
      </c>
      <c r="H220" s="184" t="s">
        <v>1427</v>
      </c>
      <c r="I220" s="194">
        <v>3000</v>
      </c>
      <c r="J220" s="192">
        <v>3100</v>
      </c>
      <c r="K220" s="206" t="s">
        <v>1063</v>
      </c>
      <c r="L220" s="184" t="s">
        <v>1064</v>
      </c>
      <c r="M220" s="185" t="s">
        <v>969</v>
      </c>
      <c r="O220" s="225"/>
      <c r="P220" s="225"/>
      <c r="Q220" s="225"/>
      <c r="R220" s="225"/>
      <c r="S220" s="225"/>
      <c r="T220" s="227" cm="1">
        <f t="array" ref="T220">SUM(P220:S220/J220)</f>
        <v>0</v>
      </c>
      <c r="U220" s="225"/>
      <c r="V220" s="225"/>
      <c r="W220" s="225"/>
      <c r="X220" s="225"/>
    </row>
    <row r="221" spans="1:24" ht="49.9" customHeight="1" thickBot="1" x14ac:dyDescent="0.35">
      <c r="A221" t="str">
        <f t="shared" si="20"/>
        <v>SECRETARIA_DE_OBRAS_PUBLICASSUBDIRECCION DE INSPECCION DE CONTROL DE LA EDIFICACION Y ORDENAMIENTO TERRITORIAL2Trámites y Servicios</v>
      </c>
      <c r="B221" t="str">
        <f t="shared" si="21"/>
        <v>SECRETARIA_DE_OBRAS_PUBLICASSUBDIRECCION DE INSPECCION DE CONTROL DE LA EDIFICACION Y ORDENAMIENTO TERRITORIAL2</v>
      </c>
      <c r="C221" s="166" t="s">
        <v>542</v>
      </c>
      <c r="D221" s="153" t="s">
        <v>359</v>
      </c>
      <c r="E221" s="4">
        <f t="array" ref="E221">COUNTIF($D$4:D221,D221:D221)</f>
        <v>2</v>
      </c>
      <c r="F221" s="170" t="s">
        <v>361</v>
      </c>
      <c r="G221" s="183" t="s">
        <v>1428</v>
      </c>
      <c r="H221" s="184" t="s">
        <v>1429</v>
      </c>
      <c r="I221" s="194">
        <v>1800</v>
      </c>
      <c r="J221" s="192">
        <v>1850</v>
      </c>
      <c r="K221" s="206" t="s">
        <v>1063</v>
      </c>
      <c r="L221" s="184" t="s">
        <v>1064</v>
      </c>
      <c r="M221" s="186" t="s">
        <v>969</v>
      </c>
      <c r="O221" s="225"/>
      <c r="P221" s="225"/>
      <c r="Q221" s="225"/>
      <c r="R221" s="225"/>
      <c r="S221" s="225"/>
      <c r="T221" s="227" cm="1">
        <f t="array" ref="T221">SUM(P221:S221/J221)</f>
        <v>0</v>
      </c>
      <c r="U221" s="225"/>
      <c r="V221" s="225"/>
      <c r="W221" s="225"/>
      <c r="X221" s="225"/>
    </row>
    <row r="222" spans="1:24" ht="49.9" customHeight="1" thickBot="1" x14ac:dyDescent="0.35">
      <c r="A222" t="str">
        <f t="shared" si="20"/>
        <v>SECRETARIA_DE_SEGURIDAD_Y_PROTECCION_CIUDADANADIRECCION ADMINISTRATIVA1Programa permanente de seguimiento para la administración eficiente de los recursos humanos y materiales de la Secretaría</v>
      </c>
      <c r="B222" t="str">
        <f t="shared" si="21"/>
        <v>SECRETARIA_DE_SEGURIDAD_Y_PROTECCION_CIUDADANADIRECCION ADMINISTRATIVA1</v>
      </c>
      <c r="C222" s="167" t="s">
        <v>543</v>
      </c>
      <c r="D222" s="153" t="s">
        <v>362</v>
      </c>
      <c r="E222" s="4">
        <f t="array" ref="E222">COUNTIF($D$4:D222,D222:D222)</f>
        <v>1</v>
      </c>
      <c r="F222" s="176" t="s">
        <v>668</v>
      </c>
      <c r="G222" s="183" t="s">
        <v>1430</v>
      </c>
      <c r="H222" s="184" t="s">
        <v>1120</v>
      </c>
      <c r="I222" s="184">
        <v>0</v>
      </c>
      <c r="J222" s="185">
        <v>72</v>
      </c>
      <c r="K222" s="206" t="s">
        <v>970</v>
      </c>
      <c r="L222" s="184">
        <v>3329291913</v>
      </c>
      <c r="M222" s="185" t="s">
        <v>971</v>
      </c>
      <c r="O222" s="225" t="s">
        <v>1180</v>
      </c>
      <c r="P222" s="225">
        <v>6</v>
      </c>
      <c r="Q222" s="225"/>
      <c r="R222" s="225"/>
      <c r="S222" s="225"/>
      <c r="T222" s="227" cm="1">
        <f t="array" ref="T222">SUM(P222:S222/J222)</f>
        <v>8.3333333333333329E-2</v>
      </c>
      <c r="U222" s="225" t="s">
        <v>1720</v>
      </c>
      <c r="V222" s="225"/>
      <c r="W222" s="225"/>
      <c r="X222" s="225"/>
    </row>
    <row r="223" spans="1:24" ht="49.9" customHeight="1" thickBot="1" x14ac:dyDescent="0.35">
      <c r="A223" t="str">
        <f t="shared" si="20"/>
        <v>SECRETARIA_DE_SEGURIDAD_Y_PROTECCION_CIUDADANADIRECCION OPERATIVA1Certificación De Personal Y Oficiales Caninos K-9</v>
      </c>
      <c r="B223" t="str">
        <f t="shared" si="21"/>
        <v>SECRETARIA_DE_SEGURIDAD_Y_PROTECCION_CIUDADANADIRECCION OPERATIVA1</v>
      </c>
      <c r="C223" s="167" t="s">
        <v>543</v>
      </c>
      <c r="D223" s="153" t="s">
        <v>365</v>
      </c>
      <c r="E223" s="4" cm="1">
        <f t="array" ref="E223">COUNTIF($D$4:D223,D223:D223)</f>
        <v>1</v>
      </c>
      <c r="F223" s="173" t="s">
        <v>366</v>
      </c>
      <c r="G223" s="183" t="s">
        <v>368</v>
      </c>
      <c r="H223" s="184" t="s">
        <v>1431</v>
      </c>
      <c r="I223" s="184">
        <v>0</v>
      </c>
      <c r="J223" s="185">
        <v>4</v>
      </c>
      <c r="K223" s="206" t="s">
        <v>972</v>
      </c>
      <c r="L223" s="184" t="s">
        <v>973</v>
      </c>
      <c r="M223" s="186" t="s">
        <v>974</v>
      </c>
      <c r="O223" s="225"/>
      <c r="P223" s="225"/>
      <c r="Q223" s="225"/>
      <c r="R223" s="225"/>
      <c r="S223" s="225"/>
      <c r="T223" s="227" cm="1">
        <f t="array" ref="T223">SUM(P223:S223/J223)</f>
        <v>0</v>
      </c>
      <c r="U223" s="225"/>
      <c r="V223" s="225"/>
      <c r="W223" s="225"/>
      <c r="X223" s="225"/>
    </row>
    <row r="224" spans="1:24" ht="49.9" customHeight="1" thickBot="1" x14ac:dyDescent="0.35">
      <c r="A224" t="str">
        <f t="shared" si="20"/>
        <v>SECRETARIA_DE_SEGURIDAD_Y_PROTECCION_CIUDADANADIRECCION OPERATIVA2Unidad de Proximidad Policial</v>
      </c>
      <c r="B224" t="str">
        <f t="shared" si="21"/>
        <v>SECRETARIA_DE_SEGURIDAD_Y_PROTECCION_CIUDADANADIRECCION OPERATIVA2</v>
      </c>
      <c r="C224" s="167" t="s">
        <v>543</v>
      </c>
      <c r="D224" s="153" t="s">
        <v>365</v>
      </c>
      <c r="E224" s="4" cm="1">
        <f t="array" ref="E224">COUNTIF($D$4:D224,D224:D224)</f>
        <v>2</v>
      </c>
      <c r="F224" s="234" t="s">
        <v>669</v>
      </c>
      <c r="G224" s="183" t="s">
        <v>1432</v>
      </c>
      <c r="H224" s="184" t="s">
        <v>1433</v>
      </c>
      <c r="I224" s="184">
        <v>60</v>
      </c>
      <c r="J224" s="185">
        <v>120</v>
      </c>
      <c r="K224" s="341" t="s">
        <v>972</v>
      </c>
      <c r="L224" s="341" t="s">
        <v>973</v>
      </c>
      <c r="M224" s="341" t="s">
        <v>974</v>
      </c>
      <c r="N224" t="s">
        <v>1094</v>
      </c>
      <c r="O224" s="225"/>
      <c r="P224" s="225"/>
      <c r="Q224" s="225"/>
      <c r="R224" s="225"/>
      <c r="S224" s="225"/>
      <c r="T224" s="227" cm="1">
        <f t="array" ref="T224">SUM(P224:S224/J224)</f>
        <v>0</v>
      </c>
      <c r="U224" s="225"/>
      <c r="V224" s="225"/>
      <c r="W224" s="225"/>
      <c r="X224" s="225"/>
    </row>
    <row r="225" spans="1:24" ht="49.9" customHeight="1" thickBot="1" x14ac:dyDescent="0.35">
      <c r="A225" t="str">
        <f t="shared" si="20"/>
        <v>SECRETARIA_DE_SEGURIDAD_Y_PROTECCION_CIUDADANADIRECCION OPERATIVA3Unidad de Proximidad Policial</v>
      </c>
      <c r="B225" t="str">
        <f t="shared" si="21"/>
        <v>SECRETARIA_DE_SEGURIDAD_Y_PROTECCION_CIUDADANADIRECCION OPERATIVA3</v>
      </c>
      <c r="C225" s="167" t="s">
        <v>543</v>
      </c>
      <c r="D225" s="153" t="s">
        <v>365</v>
      </c>
      <c r="E225" s="4">
        <f t="array" ref="E225">COUNTIF($D$4:D225,D225:D225)</f>
        <v>3</v>
      </c>
      <c r="F225" s="234" t="s">
        <v>669</v>
      </c>
      <c r="G225" s="183" t="s">
        <v>1434</v>
      </c>
      <c r="H225" s="184" t="s">
        <v>1435</v>
      </c>
      <c r="I225" s="184">
        <v>30</v>
      </c>
      <c r="J225" s="185">
        <v>200</v>
      </c>
      <c r="K225" s="342" t="s">
        <v>972</v>
      </c>
      <c r="L225" s="342" t="s">
        <v>973</v>
      </c>
      <c r="M225" s="342" t="s">
        <v>974</v>
      </c>
      <c r="N225" t="s">
        <v>1094</v>
      </c>
      <c r="O225" s="225"/>
      <c r="P225" s="225"/>
      <c r="Q225" s="225"/>
      <c r="R225" s="225"/>
      <c r="S225" s="225"/>
      <c r="T225" s="227" cm="1">
        <f t="array" ref="T225">SUM(P225:S225/J225)</f>
        <v>0</v>
      </c>
      <c r="U225" s="225"/>
      <c r="V225" s="225"/>
      <c r="W225" s="225"/>
      <c r="X225" s="225"/>
    </row>
    <row r="226" spans="1:24" ht="49.9" customHeight="1" thickBot="1" x14ac:dyDescent="0.35">
      <c r="A226" t="str">
        <f t="shared" si="20"/>
        <v>SECRETARIA_DE_SEGURIDAD_Y_PROTECCION_CIUDADANADIRECCION OPERATIVA4Unidad de Proximidad Policial</v>
      </c>
      <c r="B226" t="str">
        <f t="shared" si="21"/>
        <v>SECRETARIA_DE_SEGURIDAD_Y_PROTECCION_CIUDADANADIRECCION OPERATIVA4</v>
      </c>
      <c r="C226" s="167" t="s">
        <v>543</v>
      </c>
      <c r="D226" s="153" t="s">
        <v>365</v>
      </c>
      <c r="E226" s="4">
        <f t="array" ref="E226">COUNTIF($D$4:D226,D226:D226)</f>
        <v>4</v>
      </c>
      <c r="F226" s="234" t="s">
        <v>669</v>
      </c>
      <c r="G226" s="183" t="s">
        <v>1436</v>
      </c>
      <c r="H226" s="184" t="s">
        <v>1437</v>
      </c>
      <c r="I226" s="184">
        <v>60</v>
      </c>
      <c r="J226" s="185">
        <v>80</v>
      </c>
      <c r="K226" s="343" t="s">
        <v>972</v>
      </c>
      <c r="L226" s="343" t="s">
        <v>973</v>
      </c>
      <c r="M226" s="343" t="s">
        <v>974</v>
      </c>
      <c r="N226" t="s">
        <v>1094</v>
      </c>
      <c r="O226" s="225"/>
      <c r="P226" s="225"/>
      <c r="Q226" s="225"/>
      <c r="R226" s="225"/>
      <c r="S226" s="225"/>
      <c r="T226" s="227" cm="1">
        <f t="array" ref="T226">SUM(P226:S226/J226)</f>
        <v>0</v>
      </c>
      <c r="U226" s="225"/>
      <c r="V226" s="225"/>
      <c r="W226" s="225"/>
      <c r="X226" s="225"/>
    </row>
    <row r="227" spans="1:24" ht="49.9" customHeight="1" thickBot="1" x14ac:dyDescent="0.35">
      <c r="A227" t="str">
        <f t="shared" si="20"/>
        <v>SECRETARIA_DE_SEGURIDAD_Y_PROTECCION_CIUDADANADIRECCION DE ATENCION A LA VIOLENCIA DE GENERO1Atención a las violencias en el ámbito familiar y seguimiento a Medidas/Ordenes de Protección emitidas en razón de Género.</v>
      </c>
      <c r="B227" t="str">
        <f t="shared" si="21"/>
        <v>SECRETARIA_DE_SEGURIDAD_Y_PROTECCION_CIUDADANADIRECCION DE ATENCION A LA VIOLENCIA DE GENERO1</v>
      </c>
      <c r="C227" s="167" t="s">
        <v>543</v>
      </c>
      <c r="D227" s="153" t="s">
        <v>375</v>
      </c>
      <c r="E227" s="4">
        <f t="array" ref="E227">COUNTIF($D$4:D227,D227:D227)</f>
        <v>1</v>
      </c>
      <c r="F227" s="176" t="s">
        <v>670</v>
      </c>
      <c r="G227" s="183" t="s">
        <v>1438</v>
      </c>
      <c r="H227" s="184" t="s">
        <v>1439</v>
      </c>
      <c r="I227" s="184">
        <v>218</v>
      </c>
      <c r="J227" s="185">
        <v>230</v>
      </c>
      <c r="K227" s="206" t="s">
        <v>975</v>
      </c>
      <c r="L227" s="184">
        <v>3336000899</v>
      </c>
      <c r="M227" s="186" t="s">
        <v>976</v>
      </c>
      <c r="N227" t="s">
        <v>1094</v>
      </c>
      <c r="O227" s="225"/>
      <c r="P227" s="225"/>
      <c r="Q227" s="225"/>
      <c r="R227" s="225"/>
      <c r="S227" s="225"/>
      <c r="T227" s="227" cm="1">
        <f t="array" ref="T227">SUM(P227:S227/J227)</f>
        <v>0</v>
      </c>
      <c r="U227" s="225"/>
      <c r="V227" s="225"/>
      <c r="W227" s="225"/>
      <c r="X227" s="225"/>
    </row>
    <row r="228" spans="1:24" ht="49.9" customHeight="1" thickBot="1" x14ac:dyDescent="0.35">
      <c r="A228" t="str">
        <f t="shared" si="20"/>
        <v>SECRETARIA_DE_SEGURIDAD_Y_PROTECCION_CIUDADANADIRECCION DE ATENCION A LA VIOLENCIA DE GENERO2Prevención Comunitaria de las Violencias en el ámbito familiar y por razón de género.</v>
      </c>
      <c r="B228" t="str">
        <f t="shared" si="21"/>
        <v>SECRETARIA_DE_SEGURIDAD_Y_PROTECCION_CIUDADANADIRECCION DE ATENCION A LA VIOLENCIA DE GENERO2</v>
      </c>
      <c r="C228" s="167" t="s">
        <v>543</v>
      </c>
      <c r="D228" s="153" t="s">
        <v>375</v>
      </c>
      <c r="E228" s="4">
        <f t="array" ref="E228">COUNTIF($D$4:D228,D228:D228)</f>
        <v>2</v>
      </c>
      <c r="F228" s="229" t="s">
        <v>377</v>
      </c>
      <c r="G228" s="183" t="s">
        <v>378</v>
      </c>
      <c r="H228" s="184" t="s">
        <v>1440</v>
      </c>
      <c r="I228" s="184">
        <v>1500</v>
      </c>
      <c r="J228" s="185">
        <v>1550</v>
      </c>
      <c r="K228" s="325" t="s">
        <v>975</v>
      </c>
      <c r="L228" s="325">
        <v>3336000899</v>
      </c>
      <c r="M228" s="325" t="s">
        <v>976</v>
      </c>
      <c r="N228" t="s">
        <v>1094</v>
      </c>
      <c r="O228" s="225"/>
      <c r="P228" s="225"/>
      <c r="Q228" s="225"/>
      <c r="R228" s="225"/>
      <c r="S228" s="225"/>
      <c r="T228" s="227" cm="1">
        <f t="array" ref="T228">SUM(P228:S228/J228)</f>
        <v>0</v>
      </c>
      <c r="U228" s="225"/>
      <c r="V228" s="225"/>
      <c r="W228" s="225"/>
      <c r="X228" s="225"/>
    </row>
    <row r="229" spans="1:24" ht="49.9" customHeight="1" thickBot="1" x14ac:dyDescent="0.35">
      <c r="A229" t="str">
        <f t="shared" si="20"/>
        <v>SECRETARIA_DE_SEGURIDAD_Y_PROTECCION_CIUDADANADIRECCION DE ATENCION A LA VIOLENCIA DE GENERO3Prevención Comunitaria de las Violencias en el ámbito familiar y por razón de género.</v>
      </c>
      <c r="B229" t="str">
        <f t="shared" si="21"/>
        <v>SECRETARIA_DE_SEGURIDAD_Y_PROTECCION_CIUDADANADIRECCION DE ATENCION A LA VIOLENCIA DE GENERO3</v>
      </c>
      <c r="C229" s="167" t="s">
        <v>543</v>
      </c>
      <c r="D229" s="153" t="s">
        <v>375</v>
      </c>
      <c r="E229" s="4">
        <f t="array" ref="E229">COUNTIF($D$4:D229,D229:D229)</f>
        <v>3</v>
      </c>
      <c r="F229" s="229" t="s">
        <v>377</v>
      </c>
      <c r="G229" s="183" t="s">
        <v>1441</v>
      </c>
      <c r="H229" s="184" t="s">
        <v>1241</v>
      </c>
      <c r="I229" s="184">
        <v>13</v>
      </c>
      <c r="J229" s="185">
        <v>20</v>
      </c>
      <c r="K229" s="327" t="s">
        <v>975</v>
      </c>
      <c r="L229" s="327">
        <v>3336000899</v>
      </c>
      <c r="M229" s="327" t="s">
        <v>976</v>
      </c>
      <c r="N229" t="s">
        <v>1094</v>
      </c>
      <c r="O229" s="225"/>
      <c r="P229" s="225"/>
      <c r="Q229" s="225"/>
      <c r="R229" s="225"/>
      <c r="S229" s="225"/>
      <c r="T229" s="227" cm="1">
        <f t="array" ref="T229">SUM(P229:S229/J229)</f>
        <v>0</v>
      </c>
      <c r="U229" s="225"/>
      <c r="V229" s="225"/>
      <c r="W229" s="225"/>
      <c r="X229" s="225"/>
    </row>
    <row r="230" spans="1:24" ht="49.9" customHeight="1" thickBot="1" x14ac:dyDescent="0.35">
      <c r="A230" t="str">
        <f t="shared" si="20"/>
        <v>SECRETARIA_DE_SEGURIDAD_Y_PROTECCION_CIUDADANASUBDIRECCION DE VIALIDAD1Programa Volanta</v>
      </c>
      <c r="B230" t="str">
        <f t="shared" si="21"/>
        <v>SECRETARIA_DE_SEGURIDAD_Y_PROTECCION_CIUDADANASUBDIRECCION DE VIALIDAD1</v>
      </c>
      <c r="C230" s="167" t="s">
        <v>543</v>
      </c>
      <c r="D230" s="153" t="s">
        <v>379</v>
      </c>
      <c r="E230" s="4">
        <f t="array" ref="E230">COUNTIF($D$4:D230,D230:D230)</f>
        <v>1</v>
      </c>
      <c r="F230" s="173" t="s">
        <v>380</v>
      </c>
      <c r="G230" s="183" t="s">
        <v>1442</v>
      </c>
      <c r="H230" s="184" t="s">
        <v>1443</v>
      </c>
      <c r="I230" s="184">
        <v>0</v>
      </c>
      <c r="J230" s="185">
        <v>3</v>
      </c>
      <c r="K230" s="206" t="s">
        <v>1065</v>
      </c>
      <c r="L230" s="184">
        <v>3333455908</v>
      </c>
      <c r="M230" s="185" t="s">
        <v>977</v>
      </c>
      <c r="N230" t="s">
        <v>1094</v>
      </c>
      <c r="O230" s="225"/>
      <c r="P230" s="225"/>
      <c r="Q230" s="225"/>
      <c r="R230" s="225"/>
      <c r="S230" s="225"/>
      <c r="T230" s="227" cm="1">
        <f t="array" ref="T230">SUM(P230:S230/J230)</f>
        <v>0</v>
      </c>
      <c r="U230" s="225"/>
      <c r="V230" s="225"/>
      <c r="W230" s="225"/>
      <c r="X230" s="225"/>
    </row>
    <row r="231" spans="1:24" ht="49.9" customHeight="1" thickBot="1" x14ac:dyDescent="0.35">
      <c r="A231" t="str">
        <f t="shared" si="20"/>
        <v>SECRETARIA_DE_SEGURIDAD_Y_PROTECCION_CIUDADANADIRECCION DE BOMBEROS Y PROTECCION CIVIL1Programa del consejo municipal de Protección Civil de San Pedro Tlaquepaque</v>
      </c>
      <c r="B231" t="str">
        <f t="shared" si="21"/>
        <v>SECRETARIA_DE_SEGURIDAD_Y_PROTECCION_CIUDADANADIRECCION DE BOMBEROS Y PROTECCION CIVIL1</v>
      </c>
      <c r="C231" s="167" t="s">
        <v>543</v>
      </c>
      <c r="D231" s="153" t="s">
        <v>384</v>
      </c>
      <c r="E231" s="4">
        <f t="array" ref="E231">COUNTIF($D$4:D231,D231:D231)</f>
        <v>1</v>
      </c>
      <c r="F231" s="176" t="s">
        <v>671</v>
      </c>
      <c r="G231" s="183" t="s">
        <v>1444</v>
      </c>
      <c r="H231" s="184" t="s">
        <v>392</v>
      </c>
      <c r="I231" s="184">
        <v>4</v>
      </c>
      <c r="J231" s="185">
        <v>4</v>
      </c>
      <c r="K231" s="206" t="s">
        <v>978</v>
      </c>
      <c r="L231" s="184">
        <v>3338372284</v>
      </c>
      <c r="M231" s="185" t="s">
        <v>979</v>
      </c>
      <c r="N231" t="s">
        <v>1094</v>
      </c>
      <c r="O231" s="225"/>
      <c r="P231" s="225"/>
      <c r="Q231" s="225"/>
      <c r="R231" s="225"/>
      <c r="S231" s="225"/>
      <c r="T231" s="227" cm="1">
        <f t="array" ref="T231">SUM(P231:S231/J231)</f>
        <v>0</v>
      </c>
      <c r="U231" s="225"/>
      <c r="V231" s="225"/>
      <c r="W231" s="225"/>
      <c r="X231" s="225"/>
    </row>
    <row r="232" spans="1:24" ht="49.9" customHeight="1" thickBot="1" x14ac:dyDescent="0.35">
      <c r="A232" t="str">
        <f t="shared" si="20"/>
        <v>SECRETARIA_DE_SEGURIDAD_Y_PROTECCION_CIUDADANADIRECCION DE BOMBEROS Y PROTECCION CIVIL2Programa De Actualización Del Atlas Municipal De Riesgos De San Pedro Tlaquepaque</v>
      </c>
      <c r="B232" t="str">
        <f t="shared" si="21"/>
        <v>SECRETARIA_DE_SEGURIDAD_Y_PROTECCION_CIUDADANADIRECCION DE BOMBEROS Y PROTECCION CIVIL2</v>
      </c>
      <c r="C232" s="167" t="s">
        <v>543</v>
      </c>
      <c r="D232" s="153" t="s">
        <v>384</v>
      </c>
      <c r="E232" s="4">
        <f t="array" ref="E232">COUNTIF($D$4:D232,D232:D232)</f>
        <v>2</v>
      </c>
      <c r="F232" s="173" t="s">
        <v>393</v>
      </c>
      <c r="G232" s="183" t="s">
        <v>1164</v>
      </c>
      <c r="H232" s="184" t="s">
        <v>1060</v>
      </c>
      <c r="I232" s="184">
        <v>0</v>
      </c>
      <c r="J232" s="185">
        <v>3</v>
      </c>
      <c r="K232" s="206" t="s">
        <v>986</v>
      </c>
      <c r="L232" s="184">
        <v>3317454286</v>
      </c>
      <c r="M232" s="186" t="s">
        <v>980</v>
      </c>
      <c r="N232" t="s">
        <v>1094</v>
      </c>
      <c r="O232" s="225"/>
      <c r="P232" s="225"/>
      <c r="Q232" s="225"/>
      <c r="R232" s="225"/>
      <c r="S232" s="225"/>
      <c r="T232" s="227" cm="1">
        <f t="array" ref="T232">SUM(P232:S232/J232)</f>
        <v>0</v>
      </c>
      <c r="U232" s="225"/>
      <c r="V232" s="225"/>
      <c r="W232" s="225"/>
      <c r="X232" s="225"/>
    </row>
    <row r="233" spans="1:24" ht="49.9" customHeight="1" thickBot="1" x14ac:dyDescent="0.35">
      <c r="A233" t="str">
        <f t="shared" si="20"/>
        <v>SECRETARIA_DE_SEGURIDAD_Y_PROTECCION_CIUDADANASUBDIRECCION OPERATIVA1Programa permanente de operativos de prevención de accidentes</v>
      </c>
      <c r="B233" t="str">
        <f t="shared" si="21"/>
        <v>SECRETARIA_DE_SEGURIDAD_Y_PROTECCION_CIUDADANASUBDIRECCION OPERATIVA1</v>
      </c>
      <c r="C233" s="167" t="s">
        <v>543</v>
      </c>
      <c r="D233" s="153" t="s">
        <v>581</v>
      </c>
      <c r="E233" s="4" cm="1">
        <f t="array" ref="E233">COUNTIF($D$4:D233,D233:D233)</f>
        <v>1</v>
      </c>
      <c r="F233" s="171" t="s">
        <v>672</v>
      </c>
      <c r="G233" s="183" t="s">
        <v>1445</v>
      </c>
      <c r="H233" s="184" t="s">
        <v>1165</v>
      </c>
      <c r="I233" s="184">
        <v>555</v>
      </c>
      <c r="J233" s="185">
        <v>1000</v>
      </c>
      <c r="K233" s="206" t="s">
        <v>981</v>
      </c>
      <c r="L233" s="184">
        <v>3318286148</v>
      </c>
      <c r="M233" s="186" t="s">
        <v>982</v>
      </c>
      <c r="O233" s="225"/>
      <c r="P233" s="225"/>
      <c r="Q233" s="225"/>
      <c r="R233" s="225"/>
      <c r="S233" s="225"/>
      <c r="T233" s="227" cm="1">
        <f t="array" ref="T233">SUM(P233:S233/J233)</f>
        <v>0</v>
      </c>
      <c r="U233" s="225"/>
      <c r="V233" s="225"/>
      <c r="W233" s="225"/>
      <c r="X233" s="225"/>
    </row>
    <row r="234" spans="1:24" ht="49.9" customHeight="1" thickBot="1" x14ac:dyDescent="0.35">
      <c r="A234" t="str">
        <f t="shared" si="20"/>
        <v>SECRETARIA_DE_SEGURIDAD_Y_PROTECCION_CIUDADANASUBDIRECCION OPERATIVA2Programa permanente de auxilio a la población para casos de emergencia y/o desastres en San Pedro Tlaquepaque</v>
      </c>
      <c r="B234" t="str">
        <f t="shared" si="21"/>
        <v>SECRETARIA_DE_SEGURIDAD_Y_PROTECCION_CIUDADANASUBDIRECCION OPERATIVA2</v>
      </c>
      <c r="C234" s="167" t="s">
        <v>543</v>
      </c>
      <c r="D234" s="153" t="s">
        <v>581</v>
      </c>
      <c r="E234" s="4">
        <f t="array" ref="E234">COUNTIF($D$4:D234,D234:D234)</f>
        <v>2</v>
      </c>
      <c r="F234" s="229" t="s">
        <v>673</v>
      </c>
      <c r="G234" s="183" t="s">
        <v>1171</v>
      </c>
      <c r="H234" s="184" t="s">
        <v>1172</v>
      </c>
      <c r="I234" s="184">
        <v>0</v>
      </c>
      <c r="J234" s="185">
        <v>15000</v>
      </c>
      <c r="K234" s="242" t="s">
        <v>981</v>
      </c>
      <c r="L234" s="242">
        <v>3318286148</v>
      </c>
      <c r="M234" s="242" t="s">
        <v>982</v>
      </c>
      <c r="O234" s="225"/>
      <c r="P234" s="225"/>
      <c r="Q234" s="225"/>
      <c r="R234" s="225"/>
      <c r="S234" s="225"/>
      <c r="T234" s="227" cm="1">
        <f t="array" ref="T234">SUM(P234:S234/J234)</f>
        <v>0</v>
      </c>
      <c r="U234" s="225"/>
      <c r="V234" s="225"/>
      <c r="W234" s="225"/>
      <c r="X234" s="225"/>
    </row>
    <row r="235" spans="1:24" ht="49.9" customHeight="1" thickBot="1" x14ac:dyDescent="0.35">
      <c r="A235" t="str">
        <f t="shared" si="20"/>
        <v>SECRETARIA_DE_SEGURIDAD_Y_PROTECCION_CIUDADANASUBDIRECCION DE GESTION GENERAL DEL RIESGO1Programa de evaluación y dictaminación de riesgos hidrometeorológicos</v>
      </c>
      <c r="B235" t="str">
        <f t="shared" si="21"/>
        <v>SECRETARIA_DE_SEGURIDAD_Y_PROTECCION_CIUDADANASUBDIRECCION DE GESTION GENERAL DEL RIESGO1</v>
      </c>
      <c r="C235" s="167" t="s">
        <v>543</v>
      </c>
      <c r="D235" s="153" t="s">
        <v>395</v>
      </c>
      <c r="E235" s="4">
        <f t="array" ref="E235">COUNTIF($D$4:D235,D235:D235)</f>
        <v>1</v>
      </c>
      <c r="F235" s="234" t="s">
        <v>674</v>
      </c>
      <c r="G235" s="183" t="s">
        <v>1168</v>
      </c>
      <c r="H235" s="184" t="s">
        <v>1120</v>
      </c>
      <c r="I235" s="184">
        <v>0</v>
      </c>
      <c r="J235" s="185">
        <v>3</v>
      </c>
      <c r="K235" s="341" t="s">
        <v>983</v>
      </c>
      <c r="L235" s="341">
        <v>3312191677</v>
      </c>
      <c r="M235" s="341" t="s">
        <v>984</v>
      </c>
      <c r="O235" s="225"/>
      <c r="P235" s="225"/>
      <c r="Q235" s="225"/>
      <c r="R235" s="225"/>
      <c r="S235" s="225"/>
      <c r="T235" s="227" cm="1">
        <f t="array" ref="T235">SUM(P235:S235/J235)</f>
        <v>0</v>
      </c>
      <c r="U235" s="225"/>
      <c r="V235" s="225"/>
      <c r="W235" s="225"/>
      <c r="X235" s="225"/>
    </row>
    <row r="236" spans="1:24" ht="49.9" customHeight="1" thickBot="1" x14ac:dyDescent="0.35">
      <c r="A236" t="str">
        <f t="shared" si="20"/>
        <v>SECRETARIA_DE_SEGURIDAD_Y_PROTECCION_CIUDADANASUBDIRECCION DE GESTION GENERAL DEL RIESGO2Programa de evaluación y dictaminación de riesgos hidrometeorológicos</v>
      </c>
      <c r="B236" t="str">
        <f t="shared" si="21"/>
        <v>SECRETARIA_DE_SEGURIDAD_Y_PROTECCION_CIUDADANASUBDIRECCION DE GESTION GENERAL DEL RIESGO2</v>
      </c>
      <c r="C236" s="167" t="s">
        <v>543</v>
      </c>
      <c r="D236" s="153" t="s">
        <v>395</v>
      </c>
      <c r="E236" s="4">
        <f t="array" ref="E236">COUNTIF($D$4:D236,D236:D236)</f>
        <v>2</v>
      </c>
      <c r="F236" s="234" t="s">
        <v>674</v>
      </c>
      <c r="G236" s="183" t="s">
        <v>1169</v>
      </c>
      <c r="H236" s="184" t="s">
        <v>1170</v>
      </c>
      <c r="I236" s="184">
        <v>0</v>
      </c>
      <c r="J236" s="185">
        <v>700</v>
      </c>
      <c r="K236" s="343" t="s">
        <v>983</v>
      </c>
      <c r="L236" s="343">
        <v>3312191677</v>
      </c>
      <c r="M236" s="343" t="s">
        <v>984</v>
      </c>
      <c r="O236" s="225"/>
      <c r="P236" s="225"/>
      <c r="Q236" s="225"/>
      <c r="R236" s="225"/>
      <c r="S236" s="225"/>
      <c r="T236" s="227" cm="1">
        <f t="array" ref="T236">SUM(P236:S236/J236)</f>
        <v>0</v>
      </c>
      <c r="U236" s="225"/>
      <c r="V236" s="225"/>
      <c r="W236" s="225"/>
      <c r="X236" s="225"/>
    </row>
    <row r="237" spans="1:24" ht="49.9" customHeight="1" thickBot="1" x14ac:dyDescent="0.35">
      <c r="A237" t="str">
        <f t="shared" si="20"/>
        <v>SECRETARIA_DE_SEGURIDAD_Y_PROTECCION_CIUDADANASUBDIRECCION DE GESTION GENERAL DEL RIESGO3Programa de Gestión Integral del Riesgo mediante visitas de inspección a inmuebles</v>
      </c>
      <c r="B237" t="str">
        <f t="shared" si="21"/>
        <v>SECRETARIA_DE_SEGURIDAD_Y_PROTECCION_CIUDADANASUBDIRECCION DE GESTION GENERAL DEL RIESGO3</v>
      </c>
      <c r="C237" s="167" t="s">
        <v>543</v>
      </c>
      <c r="D237" s="153" t="s">
        <v>395</v>
      </c>
      <c r="E237" s="4" cm="1">
        <f t="array" ref="E237">COUNTIF($D$4:D237,D237:D237)</f>
        <v>3</v>
      </c>
      <c r="F237" s="238" t="s">
        <v>675</v>
      </c>
      <c r="G237" s="183" t="s">
        <v>1173</v>
      </c>
      <c r="H237" s="184" t="s">
        <v>1446</v>
      </c>
      <c r="I237" s="184">
        <v>1170</v>
      </c>
      <c r="J237" s="185">
        <v>1000</v>
      </c>
      <c r="K237" s="328" t="s">
        <v>983</v>
      </c>
      <c r="L237" s="328">
        <v>3312191677</v>
      </c>
      <c r="M237" s="328" t="s">
        <v>984</v>
      </c>
      <c r="N237" t="s">
        <v>1094</v>
      </c>
      <c r="O237" s="225"/>
      <c r="P237" s="225"/>
      <c r="Q237" s="225"/>
      <c r="R237" s="225"/>
      <c r="S237" s="225"/>
      <c r="T237" s="227" cm="1">
        <f t="array" ref="T237">SUM(P237:S237/J237)</f>
        <v>0</v>
      </c>
      <c r="U237" s="225"/>
      <c r="V237" s="225"/>
      <c r="W237" s="225"/>
      <c r="X237" s="225"/>
    </row>
    <row r="238" spans="1:24" ht="49.9" customHeight="1" thickBot="1" x14ac:dyDescent="0.35">
      <c r="A238" t="str">
        <f t="shared" si="20"/>
        <v>SECRETARIA_DE_SEGURIDAD_Y_PROTECCION_CIUDADANASUBDIRECCION DE GESTION GENERAL DEL RIESGO4Programa de Gestión Integral del Riesgo mediante visitas de inspección a inmuebles</v>
      </c>
      <c r="B238" t="str">
        <f t="shared" si="21"/>
        <v>SECRETARIA_DE_SEGURIDAD_Y_PROTECCION_CIUDADANASUBDIRECCION DE GESTION GENERAL DEL RIESGO4</v>
      </c>
      <c r="C238" s="167" t="s">
        <v>543</v>
      </c>
      <c r="D238" s="153" t="s">
        <v>395</v>
      </c>
      <c r="E238" s="4" cm="1">
        <f t="array" ref="E238">COUNTIF($D$4:D238,D238:D238)</f>
        <v>4</v>
      </c>
      <c r="F238" s="238" t="s">
        <v>675</v>
      </c>
      <c r="G238" s="183" t="s">
        <v>1447</v>
      </c>
      <c r="H238" s="184" t="s">
        <v>1448</v>
      </c>
      <c r="I238" s="184">
        <v>0</v>
      </c>
      <c r="J238" s="185">
        <v>7</v>
      </c>
      <c r="K238" s="329" t="s">
        <v>983</v>
      </c>
      <c r="L238" s="329">
        <v>3312191677</v>
      </c>
      <c r="M238" s="329" t="s">
        <v>984</v>
      </c>
      <c r="N238" t="s">
        <v>1094</v>
      </c>
      <c r="O238" s="225"/>
      <c r="P238" s="225"/>
      <c r="Q238" s="225"/>
      <c r="R238" s="225"/>
      <c r="S238" s="225"/>
      <c r="T238" s="227" cm="1">
        <f t="array" ref="T238">SUM(P238:S238/J238)</f>
        <v>0</v>
      </c>
      <c r="U238" s="225"/>
      <c r="V238" s="225"/>
      <c r="W238" s="225"/>
      <c r="X238" s="225"/>
    </row>
    <row r="239" spans="1:24" ht="49.9" customHeight="1" thickBot="1" x14ac:dyDescent="0.35">
      <c r="A239" t="str">
        <f t="shared" si="20"/>
        <v>SECRETARIA_DE_SEGURIDAD_Y_PROTECCION_CIUDADANASUBDIRECCION DE GESTION GENERAL DEL RIESGO5Programa de Gestión Integral del Riesgo mediante visitas de inspección a inmuebles</v>
      </c>
      <c r="B239" t="str">
        <f t="shared" si="21"/>
        <v>SECRETARIA_DE_SEGURIDAD_Y_PROTECCION_CIUDADANASUBDIRECCION DE GESTION GENERAL DEL RIESGO5</v>
      </c>
      <c r="C239" s="167" t="s">
        <v>543</v>
      </c>
      <c r="D239" s="153" t="s">
        <v>395</v>
      </c>
      <c r="E239" s="4" cm="1">
        <f t="array" ref="E239">COUNTIF($D$4:D239,D239:D239)</f>
        <v>5</v>
      </c>
      <c r="F239" s="238" t="s">
        <v>675</v>
      </c>
      <c r="G239" s="183" t="s">
        <v>1174</v>
      </c>
      <c r="H239" s="184" t="s">
        <v>1066</v>
      </c>
      <c r="I239" s="184">
        <v>2457</v>
      </c>
      <c r="J239" s="185">
        <v>2800</v>
      </c>
      <c r="K239" s="330" t="s">
        <v>983</v>
      </c>
      <c r="L239" s="330">
        <v>3312191677</v>
      </c>
      <c r="M239" s="330" t="s">
        <v>984</v>
      </c>
      <c r="N239" t="s">
        <v>1094</v>
      </c>
      <c r="O239" s="225"/>
      <c r="P239" s="225"/>
      <c r="Q239" s="225"/>
      <c r="R239" s="225"/>
      <c r="S239" s="225"/>
      <c r="T239" s="227" cm="1">
        <f t="array" ref="T239">SUM(P239:S239/J239)</f>
        <v>0</v>
      </c>
      <c r="U239" s="225"/>
      <c r="V239" s="225"/>
      <c r="W239" s="225"/>
      <c r="X239" s="225"/>
    </row>
    <row r="240" spans="1:24" ht="49.9" customHeight="1" thickBot="1" x14ac:dyDescent="0.35">
      <c r="A240" t="str">
        <f t="shared" si="20"/>
        <v>SECRETARIA_DE_SEGURIDAD_Y_PROTECCION_CIUDADANADEPARTAMENTO DE AREA DE PREVENCION1Programa permanente de prevención de riesgos mediante la capacitación a la población en general</v>
      </c>
      <c r="B240" t="str">
        <f t="shared" si="21"/>
        <v>SECRETARIA_DE_SEGURIDAD_Y_PROTECCION_CIUDADANADEPARTAMENTO DE AREA DE PREVENCION1</v>
      </c>
      <c r="C240" s="167" t="s">
        <v>543</v>
      </c>
      <c r="D240" s="153" t="s">
        <v>582</v>
      </c>
      <c r="E240" s="4" cm="1">
        <f t="array" ref="E240">COUNTIF($D$4:D240,D240:D240)</f>
        <v>1</v>
      </c>
      <c r="F240" s="241" t="s">
        <v>676</v>
      </c>
      <c r="G240" s="183" t="s">
        <v>1449</v>
      </c>
      <c r="H240" s="184" t="s">
        <v>748</v>
      </c>
      <c r="I240" s="184">
        <v>17550</v>
      </c>
      <c r="J240" s="185">
        <v>15000</v>
      </c>
      <c r="K240" s="344" t="s">
        <v>1067</v>
      </c>
      <c r="L240" s="344">
        <v>3326299149</v>
      </c>
      <c r="M240" s="344" t="s">
        <v>985</v>
      </c>
      <c r="N240" t="s">
        <v>1094</v>
      </c>
      <c r="O240" s="225"/>
      <c r="P240" s="225"/>
      <c r="Q240" s="225"/>
      <c r="R240" s="225"/>
      <c r="S240" s="225"/>
      <c r="T240" s="227" cm="1">
        <f t="array" ref="T240">SUM(P240:S240/J240)</f>
        <v>0</v>
      </c>
      <c r="U240" s="225"/>
      <c r="V240" s="225"/>
      <c r="W240" s="225"/>
      <c r="X240" s="225"/>
    </row>
    <row r="241" spans="1:24" ht="49.9" customHeight="1" thickBot="1" x14ac:dyDescent="0.35">
      <c r="A241" t="str">
        <f t="shared" si="20"/>
        <v>SECRETARIA_DE_SEGURIDAD_Y_PROTECCION_CIUDADANADEPARTAMENTO DE AREA DE PREVENCION2Programa permanente de prevención de riesgos mediante la capacitación a la población en general</v>
      </c>
      <c r="B241" t="str">
        <f t="shared" si="21"/>
        <v>SECRETARIA_DE_SEGURIDAD_Y_PROTECCION_CIUDADANADEPARTAMENTO DE AREA DE PREVENCION2</v>
      </c>
      <c r="C241" s="167" t="s">
        <v>543</v>
      </c>
      <c r="D241" s="153" t="s">
        <v>582</v>
      </c>
      <c r="E241" s="4">
        <f t="array" ref="E241">COUNTIF($D$4:D241,D241:D241)</f>
        <v>2</v>
      </c>
      <c r="F241" s="241" t="s">
        <v>676</v>
      </c>
      <c r="G241" s="183" t="s">
        <v>1450</v>
      </c>
      <c r="H241" s="184" t="s">
        <v>748</v>
      </c>
      <c r="I241" s="184">
        <v>1531</v>
      </c>
      <c r="J241" s="185">
        <v>1000</v>
      </c>
      <c r="K241" s="345" t="s">
        <v>1067</v>
      </c>
      <c r="L241" s="345">
        <v>3326299149</v>
      </c>
      <c r="M241" s="345" t="s">
        <v>985</v>
      </c>
      <c r="O241" s="225"/>
      <c r="P241" s="225"/>
      <c r="Q241" s="225"/>
      <c r="R241" s="225"/>
      <c r="S241" s="225"/>
      <c r="T241" s="227" cm="1">
        <f t="array" ref="T241">SUM(P241:S241/J241)</f>
        <v>0</v>
      </c>
      <c r="U241" s="225"/>
      <c r="V241" s="225"/>
      <c r="W241" s="225"/>
      <c r="X241" s="225"/>
    </row>
    <row r="242" spans="1:24" ht="49.9" customHeight="1" thickBot="1" x14ac:dyDescent="0.35">
      <c r="A242" t="str">
        <f t="shared" si="20"/>
        <v>SECRETARIA_DE_SEGURIDAD_Y_PROTECCION_CIUDADANADEPARTAMENTO DE AREA DE PREVENCION3Programa permanente de prevención de riesgos mediante la capacitación a la población en general</v>
      </c>
      <c r="B242" t="str">
        <f t="shared" si="21"/>
        <v>SECRETARIA_DE_SEGURIDAD_Y_PROTECCION_CIUDADANADEPARTAMENTO DE AREA DE PREVENCION3</v>
      </c>
      <c r="C242" s="167" t="s">
        <v>543</v>
      </c>
      <c r="D242" s="153" t="s">
        <v>582</v>
      </c>
      <c r="E242" s="4">
        <f t="array" ref="E242">COUNTIF($D$4:D242,D242:D242)</f>
        <v>3</v>
      </c>
      <c r="F242" s="241" t="s">
        <v>676</v>
      </c>
      <c r="G242" s="183" t="s">
        <v>1451</v>
      </c>
      <c r="H242" s="184" t="s">
        <v>1452</v>
      </c>
      <c r="I242" s="184">
        <v>2420</v>
      </c>
      <c r="J242" s="185">
        <v>2000</v>
      </c>
      <c r="K242" s="345" t="s">
        <v>1067</v>
      </c>
      <c r="L242" s="345">
        <v>3326299149</v>
      </c>
      <c r="M242" s="345" t="s">
        <v>985</v>
      </c>
      <c r="O242" s="225"/>
      <c r="P242" s="225"/>
      <c r="Q242" s="225"/>
      <c r="R242" s="225"/>
      <c r="S242" s="225"/>
      <c r="T242" s="227" cm="1">
        <f t="array" ref="T242">SUM(P242:S242/J242)</f>
        <v>0</v>
      </c>
      <c r="U242" s="225"/>
      <c r="V242" s="225"/>
      <c r="W242" s="225"/>
      <c r="X242" s="225"/>
    </row>
    <row r="243" spans="1:24" ht="49.9" customHeight="1" thickBot="1" x14ac:dyDescent="0.35">
      <c r="A243" t="str">
        <f t="shared" si="20"/>
        <v>SECRETARIA_DE_SEGURIDAD_Y_PROTECCION_CIUDADANADEPARTAMENTO DE AREA DE PREVENCION4Programa permanente de prevención de riesgos mediante la capacitación a la población en general</v>
      </c>
      <c r="B243" t="str">
        <f t="shared" si="21"/>
        <v>SECRETARIA_DE_SEGURIDAD_Y_PROTECCION_CIUDADANADEPARTAMENTO DE AREA DE PREVENCION4</v>
      </c>
      <c r="C243" s="167" t="s">
        <v>543</v>
      </c>
      <c r="D243" s="153" t="s">
        <v>582</v>
      </c>
      <c r="E243" s="4">
        <f t="array" ref="E243">COUNTIF($D$4:D243,D243:D243)</f>
        <v>4</v>
      </c>
      <c r="F243" s="241" t="s">
        <v>676</v>
      </c>
      <c r="G243" s="183" t="s">
        <v>1764</v>
      </c>
      <c r="H243" s="184" t="s">
        <v>1453</v>
      </c>
      <c r="I243" s="184">
        <v>164</v>
      </c>
      <c r="J243" s="185">
        <v>100</v>
      </c>
      <c r="K243" s="346" t="s">
        <v>1067</v>
      </c>
      <c r="L243" s="346">
        <v>3326299149</v>
      </c>
      <c r="M243" s="346" t="s">
        <v>985</v>
      </c>
      <c r="O243" s="225"/>
      <c r="P243" s="225"/>
      <c r="Q243" s="225"/>
      <c r="R243" s="225"/>
      <c r="S243" s="225"/>
      <c r="T243" s="227" cm="1">
        <f t="array" ref="T243">SUM(P243:S243/J243)</f>
        <v>0</v>
      </c>
      <c r="U243" s="225"/>
      <c r="V243" s="225"/>
      <c r="W243" s="225"/>
      <c r="X243" s="225"/>
    </row>
    <row r="244" spans="1:24" ht="49.9" customHeight="1" thickBot="1" x14ac:dyDescent="0.35">
      <c r="A244" t="str">
        <f t="shared" si="20"/>
        <v>SECRETARIA_DE_SEGURIDAD_Y_PROTECCION_CIUDADANADIRECCION DE BOMBEROS Y PROTECCION CIVIL3Programa de profesionalización, actualización, especializada y salud integral para el personal de la Dirección de Bomberos y Protección Civil</v>
      </c>
      <c r="B244" t="str">
        <f t="shared" si="21"/>
        <v>SECRETARIA_DE_SEGURIDAD_Y_PROTECCION_CIUDADANADIRECCION DE BOMBEROS Y PROTECCION CIVIL3</v>
      </c>
      <c r="C244" s="167" t="s">
        <v>543</v>
      </c>
      <c r="D244" s="153" t="s">
        <v>384</v>
      </c>
      <c r="E244" s="4">
        <f t="array" ref="E244">COUNTIF($D$4:D244,D244:D244)</f>
        <v>3</v>
      </c>
      <c r="F244" s="241" t="s">
        <v>677</v>
      </c>
      <c r="G244" s="183" t="s">
        <v>1454</v>
      </c>
      <c r="H244" s="184" t="s">
        <v>1167</v>
      </c>
      <c r="I244" s="184">
        <v>0</v>
      </c>
      <c r="J244" s="185">
        <v>41</v>
      </c>
      <c r="K244" s="344" t="s">
        <v>986</v>
      </c>
      <c r="L244" s="344">
        <v>3317454286</v>
      </c>
      <c r="M244" s="344" t="s">
        <v>980</v>
      </c>
      <c r="O244" s="225"/>
      <c r="P244" s="225"/>
      <c r="Q244" s="225"/>
      <c r="R244" s="225"/>
      <c r="S244" s="225"/>
      <c r="T244" s="227" cm="1">
        <f t="array" ref="T244">SUM(P244:S244/J244)</f>
        <v>0</v>
      </c>
      <c r="U244" s="225"/>
      <c r="V244" s="225"/>
      <c r="W244" s="225"/>
      <c r="X244" s="225"/>
    </row>
    <row r="245" spans="1:24" ht="49.9" customHeight="1" thickBot="1" x14ac:dyDescent="0.35">
      <c r="A245" t="str">
        <f t="shared" si="20"/>
        <v>SECRETARIA_DE_SEGURIDAD_Y_PROTECCION_CIUDADANADIRECCION DE BOMBEROS Y PROTECCION CIVIL4Programa de profesionalización, actualización, especializada y salud integral para el personal de la Dirección de Bomberos y Protección Civil</v>
      </c>
      <c r="B245" t="str">
        <f t="shared" si="21"/>
        <v>SECRETARIA_DE_SEGURIDAD_Y_PROTECCION_CIUDADANADIRECCION DE BOMBEROS Y PROTECCION CIVIL4</v>
      </c>
      <c r="C245" s="167" t="s">
        <v>543</v>
      </c>
      <c r="D245" s="153" t="s">
        <v>384</v>
      </c>
      <c r="E245" s="4">
        <f t="array" ref="E245">COUNTIF($D$4:D245,D245:D245)</f>
        <v>4</v>
      </c>
      <c r="F245" s="241" t="s">
        <v>677</v>
      </c>
      <c r="G245" s="183" t="s">
        <v>1166</v>
      </c>
      <c r="H245" s="184" t="s">
        <v>1455</v>
      </c>
      <c r="I245" s="184">
        <v>0</v>
      </c>
      <c r="J245" s="185">
        <v>100</v>
      </c>
      <c r="K245" s="345" t="s">
        <v>986</v>
      </c>
      <c r="L245" s="345">
        <v>3317454286</v>
      </c>
      <c r="M245" s="345" t="s">
        <v>980</v>
      </c>
      <c r="O245" s="225"/>
      <c r="P245" s="225"/>
      <c r="Q245" s="225"/>
      <c r="R245" s="225"/>
      <c r="S245" s="225"/>
      <c r="T245" s="227" cm="1">
        <f t="array" ref="T245">SUM(P245:S245/J245)</f>
        <v>0</v>
      </c>
      <c r="U245" s="225"/>
      <c r="V245" s="225"/>
      <c r="W245" s="225"/>
      <c r="X245" s="225"/>
    </row>
    <row r="246" spans="1:24" ht="49.9" customHeight="1" thickBot="1" x14ac:dyDescent="0.35">
      <c r="A246" t="str">
        <f t="shared" si="20"/>
        <v>SECRETARIA_DE_SEGURIDAD_Y_PROTECCION_CIUDADANADIRECCION DE BOMBEROS Y PROTECCION CIVIL5Programa de profesionalización, actualización, especializada y salud integral para el personal de la Dirección de Bomberos y Protección Civil</v>
      </c>
      <c r="B246" t="str">
        <f t="shared" si="21"/>
        <v>SECRETARIA_DE_SEGURIDAD_Y_PROTECCION_CIUDADANADIRECCION DE BOMBEROS Y PROTECCION CIVIL5</v>
      </c>
      <c r="C246" s="167" t="s">
        <v>543</v>
      </c>
      <c r="D246" s="153" t="s">
        <v>384</v>
      </c>
      <c r="E246" s="4">
        <f t="array" ref="E246">COUNTIF($D$4:D246,D246:D246)</f>
        <v>5</v>
      </c>
      <c r="F246" s="241" t="s">
        <v>677</v>
      </c>
      <c r="G246" s="183" t="s">
        <v>1456</v>
      </c>
      <c r="H246" s="184" t="s">
        <v>1457</v>
      </c>
      <c r="I246" s="184">
        <v>0</v>
      </c>
      <c r="J246" s="185">
        <v>24000</v>
      </c>
      <c r="K246" s="346" t="s">
        <v>986</v>
      </c>
      <c r="L246" s="346">
        <v>3317454286</v>
      </c>
      <c r="M246" s="346" t="s">
        <v>980</v>
      </c>
      <c r="O246" s="225"/>
      <c r="P246" s="225"/>
      <c r="Q246" s="225"/>
      <c r="R246" s="225"/>
      <c r="S246" s="225"/>
      <c r="T246" s="227" cm="1">
        <f t="array" ref="T246">SUM(P246:S246/J246)</f>
        <v>0</v>
      </c>
      <c r="U246" s="225"/>
      <c r="V246" s="225"/>
      <c r="W246" s="225"/>
      <c r="X246" s="225"/>
    </row>
    <row r="247" spans="1:24" ht="49.9" customHeight="1" thickBot="1" x14ac:dyDescent="0.35">
      <c r="A247" t="str">
        <f t="shared" si="20"/>
        <v>SECRETARIA_DE_SEGURIDAD_Y_PROTECCION_CIUDADANASUBDIRECCION JURIDICA Y DE DERECHOS HUMANOS1Evaluaciones De Control De Confianza</v>
      </c>
      <c r="B247" t="str">
        <f t="shared" si="21"/>
        <v>SECRETARIA_DE_SEGURIDAD_Y_PROTECCION_CIUDADANASUBDIRECCION JURIDICA Y DE DERECHOS HUMANOS1</v>
      </c>
      <c r="C247" s="167" t="s">
        <v>543</v>
      </c>
      <c r="D247" s="153" t="s">
        <v>397</v>
      </c>
      <c r="E247" s="4">
        <f t="array" ref="E247">COUNTIF($D$4:D247,D247:D247)</f>
        <v>1</v>
      </c>
      <c r="F247" s="173" t="s">
        <v>398</v>
      </c>
      <c r="G247" s="183" t="s">
        <v>1458</v>
      </c>
      <c r="H247" s="184" t="s">
        <v>1459</v>
      </c>
      <c r="I247" s="184">
        <v>300</v>
      </c>
      <c r="J247" s="185">
        <v>300</v>
      </c>
      <c r="K247" s="206" t="s">
        <v>987</v>
      </c>
      <c r="L247" s="184">
        <v>3310979314</v>
      </c>
      <c r="M247" s="186" t="s">
        <v>988</v>
      </c>
      <c r="O247" s="225"/>
      <c r="P247" s="225"/>
      <c r="Q247" s="225"/>
      <c r="R247" s="225"/>
      <c r="S247" s="225"/>
      <c r="T247" s="227" cm="1">
        <f t="array" ref="T247">SUM(P247:S247/J247)</f>
        <v>0</v>
      </c>
      <c r="U247" s="225"/>
      <c r="V247" s="225"/>
      <c r="W247" s="225"/>
      <c r="X247" s="225"/>
    </row>
    <row r="248" spans="1:24" ht="49.9" customHeight="1" thickBot="1" x14ac:dyDescent="0.35">
      <c r="A248" t="str">
        <f t="shared" si="20"/>
        <v>SECRETARIA_DE_SEGURIDAD_Y_PROTECCION_CIUDADANASUBDIRECCION DE PLANEACION ESTRATEGICA1Credencialización de Personal Operativo</v>
      </c>
      <c r="B248" t="str">
        <f t="shared" si="21"/>
        <v>SECRETARIA_DE_SEGURIDAD_Y_PROTECCION_CIUDADANASUBDIRECCION DE PLANEACION ESTRATEGICA1</v>
      </c>
      <c r="C248" s="167" t="s">
        <v>543</v>
      </c>
      <c r="D248" s="153" t="s">
        <v>400</v>
      </c>
      <c r="E248" s="4">
        <f t="array" ref="E248">COUNTIF($D$4:D248,D248:D248)</f>
        <v>1</v>
      </c>
      <c r="F248" s="171" t="s">
        <v>678</v>
      </c>
      <c r="G248" s="183" t="s">
        <v>402</v>
      </c>
      <c r="H248" s="184" t="s">
        <v>1460</v>
      </c>
      <c r="I248" s="184">
        <v>1200</v>
      </c>
      <c r="J248" s="185">
        <v>1300</v>
      </c>
      <c r="K248" s="206" t="s">
        <v>1068</v>
      </c>
      <c r="L248" s="184">
        <v>3315759466</v>
      </c>
      <c r="M248" s="185" t="s">
        <v>989</v>
      </c>
      <c r="O248" s="225" t="s">
        <v>1185</v>
      </c>
      <c r="P248" s="225">
        <v>717</v>
      </c>
      <c r="Q248" s="225"/>
      <c r="R248" s="225"/>
      <c r="S248" s="225"/>
      <c r="T248" s="227" cm="1">
        <f t="array" ref="T248">SUM(P248:S248/J248)</f>
        <v>0.55153846153846153</v>
      </c>
      <c r="U248" s="225" t="s">
        <v>1721</v>
      </c>
      <c r="V248" s="225"/>
      <c r="W248" s="225"/>
      <c r="X248" s="225"/>
    </row>
    <row r="249" spans="1:24" ht="49.9" customHeight="1" thickBot="1" x14ac:dyDescent="0.35">
      <c r="A249" t="str">
        <f t="shared" si="20"/>
        <v>SECRETARIA_DE_SEGURIDAD_Y_PROTECCION_CIUDADANASUBDIRECCION DE PLANEACION ESTRATEGICA2Mantenimiento Preventivo de Armas</v>
      </c>
      <c r="B249" t="str">
        <f t="shared" si="21"/>
        <v>SECRETARIA_DE_SEGURIDAD_Y_PROTECCION_CIUDADANASUBDIRECCION DE PLANEACION ESTRATEGICA2</v>
      </c>
      <c r="C249" s="167" t="s">
        <v>543</v>
      </c>
      <c r="D249" s="153" t="s">
        <v>400</v>
      </c>
      <c r="E249" s="4">
        <f t="array" ref="E249">COUNTIF($D$4:D249,D249:D249)</f>
        <v>2</v>
      </c>
      <c r="F249" s="171" t="s">
        <v>679</v>
      </c>
      <c r="G249" s="183" t="s">
        <v>1461</v>
      </c>
      <c r="H249" s="184" t="s">
        <v>404</v>
      </c>
      <c r="I249" s="184">
        <v>0</v>
      </c>
      <c r="J249" s="186">
        <v>990</v>
      </c>
      <c r="K249" s="206" t="s">
        <v>1068</v>
      </c>
      <c r="L249" s="184">
        <v>3315759466</v>
      </c>
      <c r="M249" s="186" t="s">
        <v>989</v>
      </c>
      <c r="O249" s="225" t="s">
        <v>1659</v>
      </c>
      <c r="P249" s="225">
        <v>150</v>
      </c>
      <c r="Q249" s="225"/>
      <c r="R249" s="225"/>
      <c r="S249" s="225"/>
      <c r="T249" s="227" cm="1">
        <f t="array" ref="T249">SUM(P249:S249/J249)</f>
        <v>0.15151515151515152</v>
      </c>
      <c r="U249" s="225" t="s">
        <v>1722</v>
      </c>
      <c r="V249" s="225"/>
      <c r="W249" s="225"/>
      <c r="X249" s="225"/>
    </row>
    <row r="250" spans="1:24" ht="49.9" customHeight="1" thickBot="1" x14ac:dyDescent="0.35">
      <c r="A250" t="str">
        <f t="shared" si="20"/>
        <v>SECRETARIA_DE_SEGURIDAD_Y_PROTECCION_CIUDADANASUBDIRECCION DE PLANEACION ESTRATEGICA3Elaboración de documentos y/o diagnósticos basados en evidencias</v>
      </c>
      <c r="B250" t="str">
        <f t="shared" si="21"/>
        <v>SECRETARIA_DE_SEGURIDAD_Y_PROTECCION_CIUDADANASUBDIRECCION DE PLANEACION ESTRATEGICA3</v>
      </c>
      <c r="C250" s="167" t="s">
        <v>543</v>
      </c>
      <c r="D250" s="153" t="s">
        <v>400</v>
      </c>
      <c r="E250" s="4">
        <f t="array" ref="E250">COUNTIF($D$4:D250,D250:D250)</f>
        <v>3</v>
      </c>
      <c r="F250" s="171" t="s">
        <v>680</v>
      </c>
      <c r="G250" s="183" t="s">
        <v>1462</v>
      </c>
      <c r="H250" s="184" t="s">
        <v>1463</v>
      </c>
      <c r="I250" s="184">
        <v>0</v>
      </c>
      <c r="J250" s="185">
        <v>5</v>
      </c>
      <c r="K250" s="206" t="s">
        <v>990</v>
      </c>
      <c r="L250" s="184" t="s">
        <v>991</v>
      </c>
      <c r="M250" s="185" t="s">
        <v>992</v>
      </c>
      <c r="O250" s="225" t="s">
        <v>1185</v>
      </c>
      <c r="P250" s="225">
        <v>1</v>
      </c>
      <c r="Q250" s="225"/>
      <c r="R250" s="225"/>
      <c r="S250" s="225"/>
      <c r="T250" s="227" cm="1">
        <f t="array" ref="T250">SUM(P250:S250/J250)</f>
        <v>0.2</v>
      </c>
      <c r="U250" s="225" t="s">
        <v>1723</v>
      </c>
      <c r="V250" s="225"/>
      <c r="W250" s="225"/>
      <c r="X250" s="225"/>
    </row>
    <row r="251" spans="1:24" ht="49.9" customHeight="1" thickBot="1" x14ac:dyDescent="0.35">
      <c r="A251" t="str">
        <f t="shared" si="20"/>
        <v>SECRETARIA_DE_SEGURIDAD_Y_PROTECCION_CIUDADANASUBDIRECCION DE PLANEACION ESTRATEGICA4Coordinación de la Política Transversal de Reconstrucción del Tejido Social</v>
      </c>
      <c r="B251" t="str">
        <f t="shared" si="21"/>
        <v>SECRETARIA_DE_SEGURIDAD_Y_PROTECCION_CIUDADANASUBDIRECCION DE PLANEACION ESTRATEGICA4</v>
      </c>
      <c r="C251" s="167" t="s">
        <v>543</v>
      </c>
      <c r="D251" s="153" t="s">
        <v>400</v>
      </c>
      <c r="E251" s="4">
        <f t="array" ref="E251">COUNTIF($D$4:D251,D251:D251)</f>
        <v>4</v>
      </c>
      <c r="F251" s="238" t="s">
        <v>681</v>
      </c>
      <c r="G251" s="183" t="s">
        <v>1464</v>
      </c>
      <c r="H251" s="184" t="s">
        <v>410</v>
      </c>
      <c r="I251" s="184">
        <v>2</v>
      </c>
      <c r="J251" s="185">
        <v>2</v>
      </c>
      <c r="K251" s="328" t="s">
        <v>993</v>
      </c>
      <c r="L251" s="328" t="s">
        <v>991</v>
      </c>
      <c r="M251" s="328" t="s">
        <v>994</v>
      </c>
      <c r="O251" s="225" t="s">
        <v>1185</v>
      </c>
      <c r="P251" s="225">
        <v>0</v>
      </c>
      <c r="Q251" s="225"/>
      <c r="R251" s="225"/>
      <c r="S251" s="225"/>
      <c r="T251" s="227" cm="1">
        <f t="array" ref="T251">SUM(P251:S251/J251)</f>
        <v>0</v>
      </c>
      <c r="U251" s="225" t="s">
        <v>1724</v>
      </c>
      <c r="V251" s="225"/>
      <c r="W251" s="225"/>
      <c r="X251" s="225"/>
    </row>
    <row r="252" spans="1:24" ht="49.9" customHeight="1" thickBot="1" x14ac:dyDescent="0.35">
      <c r="A252" t="str">
        <f>B252&amp;F252</f>
        <v>SECRETARIA_DE_SEGURIDAD_Y_PROTECCION_CIUDADANASUBDIRECCION DE PLANEACION ESTRATEGICA5Coordinación de la Política Transversal de Reconstrucción del Tejido Social</v>
      </c>
      <c r="B252" t="str">
        <f>C252&amp;D252&amp;E252</f>
        <v>SECRETARIA_DE_SEGURIDAD_Y_PROTECCION_CIUDADANASUBDIRECCION DE PLANEACION ESTRATEGICA5</v>
      </c>
      <c r="C252" s="167" t="s">
        <v>543</v>
      </c>
      <c r="D252" s="153" t="s">
        <v>400</v>
      </c>
      <c r="E252" s="4">
        <f t="array" ref="E252">COUNTIF($D$4:D252,D252:D252)</f>
        <v>5</v>
      </c>
      <c r="F252" s="238" t="s">
        <v>681</v>
      </c>
      <c r="G252" s="183" t="s">
        <v>1465</v>
      </c>
      <c r="H252" s="184" t="s">
        <v>1466</v>
      </c>
      <c r="I252" s="184">
        <v>30</v>
      </c>
      <c r="J252" s="185">
        <v>30</v>
      </c>
      <c r="K252" s="330" t="s">
        <v>993</v>
      </c>
      <c r="L252" s="330" t="s">
        <v>991</v>
      </c>
      <c r="M252" s="330" t="s">
        <v>994</v>
      </c>
      <c r="O252" s="225"/>
      <c r="P252" s="225"/>
      <c r="Q252" s="225"/>
      <c r="R252" s="225"/>
      <c r="S252" s="225"/>
      <c r="T252" s="227" cm="1">
        <f t="array" ref="T252">SUM(P252:S252/J252)</f>
        <v>0</v>
      </c>
      <c r="U252" s="225"/>
      <c r="V252" s="225"/>
      <c r="W252" s="225"/>
      <c r="X252" s="225"/>
    </row>
    <row r="253" spans="1:24" ht="49.9" customHeight="1" thickBot="1" x14ac:dyDescent="0.35">
      <c r="A253" t="str">
        <f>B253&amp;F253</f>
        <v>SECRETARIA_DE_SEGURIDAD_Y_PROTECCION_CIUDADANASUBDIRECCION DE PLANEACION ESTRATEGICA6Actualización de Requisitos de Permanencia</v>
      </c>
      <c r="B253" t="str">
        <f>C253&amp;D253&amp;E253</f>
        <v>SECRETARIA_DE_SEGURIDAD_Y_PROTECCION_CIUDADANASUBDIRECCION DE PLANEACION ESTRATEGICA6</v>
      </c>
      <c r="C253" s="167" t="s">
        <v>543</v>
      </c>
      <c r="D253" s="153" t="s">
        <v>400</v>
      </c>
      <c r="E253" s="4">
        <f t="array" ref="E253">COUNTIF($D$4:D253,D253:D253)</f>
        <v>6</v>
      </c>
      <c r="F253" s="234" t="s">
        <v>682</v>
      </c>
      <c r="G253" s="183" t="s">
        <v>1467</v>
      </c>
      <c r="H253" s="184" t="s">
        <v>1468</v>
      </c>
      <c r="I253" s="184">
        <v>0</v>
      </c>
      <c r="J253" s="185">
        <v>410</v>
      </c>
      <c r="K253" s="341" t="s">
        <v>995</v>
      </c>
      <c r="L253" s="341" t="s">
        <v>996</v>
      </c>
      <c r="M253" s="341" t="s">
        <v>997</v>
      </c>
      <c r="O253" s="225"/>
      <c r="P253" s="225"/>
      <c r="Q253" s="225"/>
      <c r="R253" s="225"/>
      <c r="S253" s="225"/>
      <c r="T253" s="227" cm="1">
        <f t="array" ref="T253">SUM(P253:S253/J253)</f>
        <v>0</v>
      </c>
      <c r="U253" s="225"/>
      <c r="V253" s="225"/>
      <c r="W253" s="225"/>
      <c r="X253" s="225"/>
    </row>
    <row r="254" spans="1:24" ht="49.9" customHeight="1" thickBot="1" x14ac:dyDescent="0.35">
      <c r="A254" t="str">
        <f>B254&amp;F254</f>
        <v>SECRETARIA_DE_SEGURIDAD_Y_PROTECCION_CIUDADANASUBDIRECCION DE PLANEACION ESTRATEGICA7Actualización de Requisitos de Permanencia</v>
      </c>
      <c r="B254" t="str">
        <f>C254&amp;D254&amp;E254</f>
        <v>SECRETARIA_DE_SEGURIDAD_Y_PROTECCION_CIUDADANASUBDIRECCION DE PLANEACION ESTRATEGICA7</v>
      </c>
      <c r="C254" s="167" t="s">
        <v>543</v>
      </c>
      <c r="D254" s="153" t="s">
        <v>400</v>
      </c>
      <c r="E254" s="4">
        <f t="array" ref="E254">COUNTIF($D$4:D254,D254:D254)</f>
        <v>7</v>
      </c>
      <c r="F254" s="234" t="s">
        <v>682</v>
      </c>
      <c r="G254" s="183" t="s">
        <v>1469</v>
      </c>
      <c r="H254" s="184" t="s">
        <v>1468</v>
      </c>
      <c r="I254" s="184">
        <v>0</v>
      </c>
      <c r="J254" s="185">
        <v>380</v>
      </c>
      <c r="K254" s="343" t="s">
        <v>995</v>
      </c>
      <c r="L254" s="343" t="s">
        <v>996</v>
      </c>
      <c r="M254" s="343" t="s">
        <v>997</v>
      </c>
      <c r="O254" s="225"/>
      <c r="P254" s="225"/>
      <c r="Q254" s="225"/>
      <c r="R254" s="225"/>
      <c r="S254" s="225"/>
      <c r="T254" s="227" cm="1">
        <f t="array" ref="T254">SUM(P254:S254/J254)</f>
        <v>0</v>
      </c>
      <c r="U254" s="225"/>
      <c r="V254" s="225"/>
      <c r="W254" s="225"/>
      <c r="X254" s="225"/>
    </row>
    <row r="255" spans="1:24" ht="49.9" customHeight="1" thickBot="1" x14ac:dyDescent="0.35">
      <c r="A255" t="str">
        <f t="shared" si="20"/>
        <v>SECRETARIA_DE_SEGURIDAD_Y_PROTECCION_CIUDADANASUBDIRECCION DE PLANEACION ESTRATEGICA8Sendero Seguro</v>
      </c>
      <c r="B255" t="str">
        <f t="shared" si="21"/>
        <v>SECRETARIA_DE_SEGURIDAD_Y_PROTECCION_CIUDADANASUBDIRECCION DE PLANEACION ESTRATEGICA8</v>
      </c>
      <c r="C255" s="167" t="s">
        <v>543</v>
      </c>
      <c r="D255" s="153" t="s">
        <v>400</v>
      </c>
      <c r="E255" s="4">
        <f t="array" ref="E255">COUNTIF($D$4:D255,D255:D255)</f>
        <v>8</v>
      </c>
      <c r="F255" s="171" t="s">
        <v>683</v>
      </c>
      <c r="G255" s="183" t="s">
        <v>1470</v>
      </c>
      <c r="H255" s="184" t="s">
        <v>1471</v>
      </c>
      <c r="I255" s="184">
        <v>10</v>
      </c>
      <c r="J255" s="185">
        <v>18</v>
      </c>
      <c r="K255" s="206" t="s">
        <v>998</v>
      </c>
      <c r="L255" s="184" t="s">
        <v>991</v>
      </c>
      <c r="M255" s="186" t="s">
        <v>999</v>
      </c>
      <c r="O255" s="225" t="s">
        <v>1185</v>
      </c>
      <c r="P255" s="225">
        <v>16</v>
      </c>
      <c r="Q255" s="225"/>
      <c r="R255" s="225"/>
      <c r="S255" s="225"/>
      <c r="T255" s="227" cm="1">
        <f t="array" ref="T255">SUM(P255:S255/J255)</f>
        <v>0.88888888888888884</v>
      </c>
      <c r="U255" s="225" t="s">
        <v>1725</v>
      </c>
      <c r="V255" s="225"/>
      <c r="W255" s="225"/>
      <c r="X255" s="225"/>
    </row>
    <row r="256" spans="1:24" ht="49.9" customHeight="1" thickBot="1" x14ac:dyDescent="0.35">
      <c r="A256" t="str">
        <f t="shared" si="20"/>
        <v>SECRETARIA_DE_SEGURIDAD_Y_PROTECCION_CIUDADANASUBDIRECCION DE VINCULACION CIUDADANA1Programa De Participación Ciudadana (Línea Segura)</v>
      </c>
      <c r="B256" t="str">
        <f t="shared" si="21"/>
        <v>SECRETARIA_DE_SEGURIDAD_Y_PROTECCION_CIUDADANASUBDIRECCION DE VINCULACION CIUDADANA1</v>
      </c>
      <c r="C256" s="167" t="s">
        <v>543</v>
      </c>
      <c r="D256" s="153" t="s">
        <v>413</v>
      </c>
      <c r="E256" s="4">
        <f t="array" ref="E256">COUNTIF($D$4:D256,D256:D256)</f>
        <v>1</v>
      </c>
      <c r="F256" s="173" t="s">
        <v>414</v>
      </c>
      <c r="G256" s="183" t="s">
        <v>1472</v>
      </c>
      <c r="H256" s="184" t="s">
        <v>1452</v>
      </c>
      <c r="I256" s="184">
        <v>3700</v>
      </c>
      <c r="J256" s="185">
        <v>4600</v>
      </c>
      <c r="K256" s="206" t="s">
        <v>1000</v>
      </c>
      <c r="L256" s="184">
        <v>3333455940</v>
      </c>
      <c r="M256" s="185" t="s">
        <v>1001</v>
      </c>
      <c r="O256" s="225"/>
      <c r="P256" s="225"/>
      <c r="Q256" s="225"/>
      <c r="R256" s="225"/>
      <c r="S256" s="225"/>
      <c r="T256" s="227" cm="1">
        <f t="array" ref="T256">SUM(P256:S256/J256)</f>
        <v>0</v>
      </c>
      <c r="U256" s="225"/>
      <c r="V256" s="225"/>
      <c r="W256" s="225"/>
      <c r="X256" s="225"/>
    </row>
    <row r="257" spans="1:24" ht="49.9" customHeight="1" thickBot="1" x14ac:dyDescent="0.35">
      <c r="A257" t="str">
        <f t="shared" si="20"/>
        <v>SECRETARIA_DE_SEGURIDAD_Y_PROTECCION_CIUDADANASUBDIRECCION DE PROFESIONALIZACION Y ACREDITACION POLICIAL1Profesionalización Continua</v>
      </c>
      <c r="B257" t="str">
        <f t="shared" si="21"/>
        <v>SECRETARIA_DE_SEGURIDAD_Y_PROTECCION_CIUDADANASUBDIRECCION DE PROFESIONALIZACION Y ACREDITACION POLICIAL1</v>
      </c>
      <c r="C257" s="167" t="s">
        <v>543</v>
      </c>
      <c r="D257" s="153" t="s">
        <v>416</v>
      </c>
      <c r="E257" s="4">
        <f t="array" ref="E257">COUNTIF($D$4:D257,D257:D257)</f>
        <v>1</v>
      </c>
      <c r="F257" s="234" t="s">
        <v>684</v>
      </c>
      <c r="G257" s="183" t="s">
        <v>1473</v>
      </c>
      <c r="H257" s="184" t="s">
        <v>1069</v>
      </c>
      <c r="I257" s="184">
        <v>0</v>
      </c>
      <c r="J257" s="185">
        <v>50</v>
      </c>
      <c r="K257" s="341" t="s">
        <v>1002</v>
      </c>
      <c r="L257" s="341" t="s">
        <v>996</v>
      </c>
      <c r="M257" s="341" t="s">
        <v>997</v>
      </c>
      <c r="O257" s="225"/>
      <c r="P257" s="225"/>
      <c r="Q257" s="225"/>
      <c r="R257" s="225"/>
      <c r="S257" s="225"/>
      <c r="T257" s="227" cm="1">
        <f t="array" ref="T257">SUM(P257:S257/J257)</f>
        <v>0</v>
      </c>
      <c r="U257" s="225"/>
      <c r="V257" s="225"/>
      <c r="W257" s="225"/>
      <c r="X257" s="225"/>
    </row>
    <row r="258" spans="1:24" ht="49.9" customHeight="1" thickBot="1" x14ac:dyDescent="0.35">
      <c r="A258" t="str">
        <f t="shared" si="20"/>
        <v>SECRETARIA_DE_SEGURIDAD_Y_PROTECCION_CIUDADANASUBDIRECCION DE PROFESIONALIZACION Y ACREDITACION POLICIAL2Profesionalización Continua</v>
      </c>
      <c r="B258" t="str">
        <f t="shared" si="21"/>
        <v>SECRETARIA_DE_SEGURIDAD_Y_PROTECCION_CIUDADANASUBDIRECCION DE PROFESIONALIZACION Y ACREDITACION POLICIAL2</v>
      </c>
      <c r="C258" s="167" t="s">
        <v>543</v>
      </c>
      <c r="D258" s="153" t="s">
        <v>416</v>
      </c>
      <c r="E258" s="4">
        <f t="array" ref="E258">COUNTIF($D$4:D258,D258:D258)</f>
        <v>2</v>
      </c>
      <c r="F258" s="234" t="s">
        <v>684</v>
      </c>
      <c r="G258" s="183" t="s">
        <v>1474</v>
      </c>
      <c r="H258" s="184" t="s">
        <v>1475</v>
      </c>
      <c r="I258" s="184">
        <v>0</v>
      </c>
      <c r="J258" s="185">
        <v>250</v>
      </c>
      <c r="K258" s="342" t="s">
        <v>1002</v>
      </c>
      <c r="L258" s="342" t="s">
        <v>996</v>
      </c>
      <c r="M258" s="342" t="s">
        <v>997</v>
      </c>
      <c r="O258" s="225"/>
      <c r="P258" s="225"/>
      <c r="Q258" s="225"/>
      <c r="R258" s="225"/>
      <c r="S258" s="225"/>
      <c r="T258" s="227" cm="1">
        <f t="array" ref="T258">SUM(P258:S258/J258)</f>
        <v>0</v>
      </c>
      <c r="U258" s="225"/>
      <c r="V258" s="225"/>
      <c r="W258" s="225"/>
      <c r="X258" s="225"/>
    </row>
    <row r="259" spans="1:24" ht="49.9" customHeight="1" thickBot="1" x14ac:dyDescent="0.35">
      <c r="A259" t="str">
        <f t="shared" si="20"/>
        <v>SECRETARIA_DE_SEGURIDAD_Y_PROTECCION_CIUDADANASUBDIRECCION DE PROFESIONALIZACION Y ACREDITACION POLICIAL3Profesionalización Continua</v>
      </c>
      <c r="B259" t="str">
        <f t="shared" si="21"/>
        <v>SECRETARIA_DE_SEGURIDAD_Y_PROTECCION_CIUDADANASUBDIRECCION DE PROFESIONALIZACION Y ACREDITACION POLICIAL3</v>
      </c>
      <c r="C259" s="167" t="s">
        <v>543</v>
      </c>
      <c r="D259" s="153" t="s">
        <v>416</v>
      </c>
      <c r="E259" s="4">
        <f t="array" ref="E259">COUNTIF($D$4:D259,D259:D259)</f>
        <v>3</v>
      </c>
      <c r="F259" s="234" t="s">
        <v>684</v>
      </c>
      <c r="G259" s="183" t="s">
        <v>1476</v>
      </c>
      <c r="H259" s="184" t="s">
        <v>1477</v>
      </c>
      <c r="I259" s="184">
        <v>0</v>
      </c>
      <c r="J259" s="185">
        <v>100</v>
      </c>
      <c r="K259" s="342" t="s">
        <v>1002</v>
      </c>
      <c r="L259" s="342" t="s">
        <v>996</v>
      </c>
      <c r="M259" s="342" t="s">
        <v>997</v>
      </c>
      <c r="O259" s="225"/>
      <c r="P259" s="225"/>
      <c r="Q259" s="225"/>
      <c r="R259" s="225"/>
      <c r="S259" s="225"/>
      <c r="T259" s="227" cm="1">
        <f t="array" ref="T259">SUM(P259:S259/J259)</f>
        <v>0</v>
      </c>
      <c r="U259" s="225"/>
      <c r="V259" s="225"/>
      <c r="W259" s="225"/>
      <c r="X259" s="225"/>
    </row>
    <row r="260" spans="1:24" ht="49.9" customHeight="1" thickBot="1" x14ac:dyDescent="0.35">
      <c r="A260" t="str">
        <f t="shared" si="20"/>
        <v>SECRETARIA_DE_SEGURIDAD_Y_PROTECCION_CIUDADANASUBDIRECCION DE PROFESIONALIZACION Y ACREDITACION POLICIAL4Profesionalización Continua</v>
      </c>
      <c r="B260" t="str">
        <f t="shared" si="21"/>
        <v>SECRETARIA_DE_SEGURIDAD_Y_PROTECCION_CIUDADANASUBDIRECCION DE PROFESIONALIZACION Y ACREDITACION POLICIAL4</v>
      </c>
      <c r="C260" s="167" t="s">
        <v>543</v>
      </c>
      <c r="D260" s="153" t="s">
        <v>416</v>
      </c>
      <c r="E260" s="4">
        <f t="array" ref="E260">COUNTIF($D$4:D260,D260:D260)</f>
        <v>4</v>
      </c>
      <c r="F260" s="234" t="s">
        <v>684</v>
      </c>
      <c r="G260" s="183" t="s">
        <v>1478</v>
      </c>
      <c r="H260" s="184" t="s">
        <v>1475</v>
      </c>
      <c r="I260" s="184">
        <v>0</v>
      </c>
      <c r="J260" s="185">
        <v>250</v>
      </c>
      <c r="K260" s="342" t="s">
        <v>1002</v>
      </c>
      <c r="L260" s="342" t="s">
        <v>996</v>
      </c>
      <c r="M260" s="342" t="s">
        <v>997</v>
      </c>
      <c r="O260" s="225"/>
      <c r="P260" s="225"/>
      <c r="Q260" s="225"/>
      <c r="R260" s="225"/>
      <c r="S260" s="225"/>
      <c r="T260" s="227" cm="1">
        <f t="array" ref="T260">SUM(P260:S260/J260)</f>
        <v>0</v>
      </c>
      <c r="U260" s="225"/>
      <c r="V260" s="225"/>
      <c r="W260" s="225"/>
      <c r="X260" s="225"/>
    </row>
    <row r="261" spans="1:24" ht="49.9" customHeight="1" thickBot="1" x14ac:dyDescent="0.35">
      <c r="A261" t="str">
        <f t="shared" si="20"/>
        <v>SECRETARIA_DE_SEGURIDAD_Y_PROTECCION_CIUDADANASUBDIRECCION DE PROFESIONALIZACION Y ACREDITACION POLICIAL5Profesionalización Continua</v>
      </c>
      <c r="B261" t="str">
        <f t="shared" si="21"/>
        <v>SECRETARIA_DE_SEGURIDAD_Y_PROTECCION_CIUDADANASUBDIRECCION DE PROFESIONALIZACION Y ACREDITACION POLICIAL5</v>
      </c>
      <c r="C261" s="167" t="s">
        <v>543</v>
      </c>
      <c r="D261" s="153" t="s">
        <v>416</v>
      </c>
      <c r="E261" s="4">
        <f t="array" ref="E261">COUNTIF($D$4:D261,D261:D261)</f>
        <v>5</v>
      </c>
      <c r="F261" s="234" t="s">
        <v>684</v>
      </c>
      <c r="G261" s="183" t="s">
        <v>1479</v>
      </c>
      <c r="H261" s="184" t="s">
        <v>1480</v>
      </c>
      <c r="I261" s="184">
        <v>0</v>
      </c>
      <c r="J261" s="185">
        <v>250</v>
      </c>
      <c r="K261" s="343" t="s">
        <v>1002</v>
      </c>
      <c r="L261" s="343" t="s">
        <v>996</v>
      </c>
      <c r="M261" s="343" t="s">
        <v>997</v>
      </c>
      <c r="O261" s="225"/>
      <c r="P261" s="225"/>
      <c r="Q261" s="225"/>
      <c r="R261" s="225"/>
      <c r="S261" s="225"/>
      <c r="T261" s="227" cm="1">
        <f t="array" ref="T261">SUM(P261:S261/J261)</f>
        <v>0</v>
      </c>
      <c r="U261" s="225"/>
      <c r="V261" s="225"/>
      <c r="W261" s="225"/>
      <c r="X261" s="225"/>
    </row>
    <row r="262" spans="1:24" ht="49.9" customHeight="1" thickBot="1" x14ac:dyDescent="0.35">
      <c r="A262" t="str">
        <f t="shared" si="20"/>
        <v>SECRETARIA_DE_SEGURIDAD_Y_PROTECCION_CIUDADANASUBDIRECCION DE PROFESIONALIZACION Y ACREDITACION POLICIAL6Selección Y Reclutamiento Para Plazas Operativas</v>
      </c>
      <c r="B262" t="str">
        <f t="shared" si="21"/>
        <v>SECRETARIA_DE_SEGURIDAD_Y_PROTECCION_CIUDADANASUBDIRECCION DE PROFESIONALIZACION Y ACREDITACION POLICIAL6</v>
      </c>
      <c r="C262" s="167" t="s">
        <v>543</v>
      </c>
      <c r="D262" s="153" t="s">
        <v>416</v>
      </c>
      <c r="E262" s="4">
        <f t="array" ref="E262">COUNTIF($D$4:D262,D262:D262)</f>
        <v>6</v>
      </c>
      <c r="F262" s="171" t="s">
        <v>419</v>
      </c>
      <c r="G262" s="183" t="s">
        <v>1481</v>
      </c>
      <c r="H262" s="184" t="s">
        <v>1482</v>
      </c>
      <c r="I262" s="184">
        <v>0</v>
      </c>
      <c r="J262" s="185">
        <v>80</v>
      </c>
      <c r="K262" s="206" t="s">
        <v>1002</v>
      </c>
      <c r="L262" s="184" t="s">
        <v>996</v>
      </c>
      <c r="M262" s="185" t="s">
        <v>997</v>
      </c>
      <c r="O262" s="225"/>
      <c r="P262" s="225"/>
      <c r="Q262" s="225"/>
      <c r="R262" s="225"/>
      <c r="S262" s="225"/>
      <c r="T262" s="227" cm="1">
        <f t="array" ref="T262">SUM(P262:S262/J262)</f>
        <v>0</v>
      </c>
      <c r="U262" s="225"/>
      <c r="V262" s="225"/>
      <c r="W262" s="225"/>
      <c r="X262" s="225"/>
    </row>
    <row r="263" spans="1:24" ht="49.9" customHeight="1" thickBot="1" x14ac:dyDescent="0.35">
      <c r="A263" t="str">
        <f t="shared" si="20"/>
        <v>SECRETARIA_DE_SEGURIDAD_Y_PROTECCION_CIUDADANASUBDIRECCION DE PROFESIONALIZACION Y ACREDITACION POLICIAL7Formación Inicial Policía de Proximidad</v>
      </c>
      <c r="B263" t="str">
        <f t="shared" si="21"/>
        <v>SECRETARIA_DE_SEGURIDAD_Y_PROTECCION_CIUDADANASUBDIRECCION DE PROFESIONALIZACION Y ACREDITACION POLICIAL7</v>
      </c>
      <c r="C263" s="167" t="s">
        <v>543</v>
      </c>
      <c r="D263" s="153" t="s">
        <v>416</v>
      </c>
      <c r="E263" s="4">
        <f t="array" ref="E263">COUNTIF($D$4:D263,D263:D263)</f>
        <v>7</v>
      </c>
      <c r="F263" s="170" t="s">
        <v>421</v>
      </c>
      <c r="G263" s="183" t="s">
        <v>1483</v>
      </c>
      <c r="H263" s="184" t="s">
        <v>422</v>
      </c>
      <c r="I263" s="184">
        <v>0</v>
      </c>
      <c r="J263" s="185">
        <v>80</v>
      </c>
      <c r="K263" s="206" t="s">
        <v>1002</v>
      </c>
      <c r="L263" s="184" t="s">
        <v>996</v>
      </c>
      <c r="M263" s="185" t="s">
        <v>997</v>
      </c>
      <c r="O263" s="225"/>
      <c r="P263" s="225"/>
      <c r="Q263" s="225"/>
      <c r="R263" s="225"/>
      <c r="S263" s="225"/>
      <c r="T263" s="227" cm="1">
        <f t="array" ref="T263">SUM(P263:S263/J263)</f>
        <v>0</v>
      </c>
      <c r="U263" s="225"/>
      <c r="V263" s="225"/>
      <c r="W263" s="225"/>
      <c r="X263" s="225"/>
    </row>
    <row r="264" spans="1:24" ht="49.9" customHeight="1" thickBot="1" x14ac:dyDescent="0.35">
      <c r="A264" t="str">
        <f t="shared" si="20"/>
        <v>SECRETARIA_DE_SEGURIDAD_Y_PROTECCION_CIUDADANASUBDIRECCION DE PROFESIONALIZACION Y ACREDITACION POLICIAL8Convocatoria para Selección de Personal Operativo</v>
      </c>
      <c r="B264" t="str">
        <f t="shared" si="21"/>
        <v>SECRETARIA_DE_SEGURIDAD_Y_PROTECCION_CIUDADANASUBDIRECCION DE PROFESIONALIZACION Y ACREDITACION POLICIAL8</v>
      </c>
      <c r="C264" s="167" t="s">
        <v>543</v>
      </c>
      <c r="D264" s="153" t="s">
        <v>416</v>
      </c>
      <c r="E264" s="4">
        <f t="array" ref="E264">COUNTIF($D$4:D264,D264:D264)</f>
        <v>8</v>
      </c>
      <c r="F264" s="176" t="s">
        <v>685</v>
      </c>
      <c r="G264" s="183" t="s">
        <v>1484</v>
      </c>
      <c r="H264" s="184" t="s">
        <v>1485</v>
      </c>
      <c r="I264" s="184">
        <v>0</v>
      </c>
      <c r="J264" s="185">
        <v>5</v>
      </c>
      <c r="K264" s="206" t="s">
        <v>1002</v>
      </c>
      <c r="L264" s="184" t="s">
        <v>996</v>
      </c>
      <c r="M264" s="186" t="s">
        <v>997</v>
      </c>
      <c r="O264" s="225"/>
      <c r="P264" s="225"/>
      <c r="Q264" s="225"/>
      <c r="R264" s="225"/>
      <c r="S264" s="225"/>
      <c r="T264" s="227" cm="1">
        <f t="array" ref="T264">SUM(P264:S264/J264)</f>
        <v>0</v>
      </c>
      <c r="U264" s="225"/>
      <c r="V264" s="225"/>
      <c r="W264" s="225"/>
      <c r="X264" s="225"/>
    </row>
    <row r="265" spans="1:24" ht="49.9" customHeight="1" thickBot="1" x14ac:dyDescent="0.35">
      <c r="A265" t="str">
        <f t="shared" si="20"/>
        <v>SECRETARIA_DE_SEGURIDAD_Y_PROTECCION_CIUDADANASUBDIRECCION DE PREVENCION AL DELITO1Trotando Ando Por La Vida Y La Familia</v>
      </c>
      <c r="B265" t="str">
        <f t="shared" si="21"/>
        <v>SECRETARIA_DE_SEGURIDAD_Y_PROTECCION_CIUDADANASUBDIRECCION DE PREVENCION AL DELITO1</v>
      </c>
      <c r="C265" s="167" t="s">
        <v>543</v>
      </c>
      <c r="D265" s="153" t="s">
        <v>425</v>
      </c>
      <c r="E265" s="4">
        <f t="array" ref="E265">COUNTIF($D$4:D265,D265:D265)</f>
        <v>1</v>
      </c>
      <c r="F265" s="173" t="s">
        <v>426</v>
      </c>
      <c r="G265" s="183" t="s">
        <v>1486</v>
      </c>
      <c r="H265" s="184" t="s">
        <v>1487</v>
      </c>
      <c r="I265" s="184">
        <v>0</v>
      </c>
      <c r="J265" s="185">
        <v>1000</v>
      </c>
      <c r="K265" s="206" t="s">
        <v>1003</v>
      </c>
      <c r="L265" s="184" t="s">
        <v>1004</v>
      </c>
      <c r="M265" s="186" t="s">
        <v>1005</v>
      </c>
      <c r="O265" s="225" t="s">
        <v>732</v>
      </c>
      <c r="P265" s="225">
        <v>0</v>
      </c>
      <c r="Q265" s="225"/>
      <c r="R265" s="225"/>
      <c r="S265" s="225"/>
      <c r="T265" s="227" cm="1">
        <f t="array" ref="T265">SUM(P265:S265/J265)</f>
        <v>0</v>
      </c>
      <c r="U265" s="225" t="s">
        <v>1726</v>
      </c>
      <c r="V265" s="225"/>
      <c r="W265" s="225"/>
      <c r="X265" s="225"/>
    </row>
    <row r="266" spans="1:24" ht="49.9" customHeight="1" thickBot="1" x14ac:dyDescent="0.35">
      <c r="A266" t="str">
        <f t="shared" si="20"/>
        <v>SECRETARIA_DE_SEGURIDAD_Y_PROTECCION_CIUDADANASUBDIRECCION DE PREVENCION AL DELITO2Cascareando Por La Prevención</v>
      </c>
      <c r="B266" t="str">
        <f t="shared" si="21"/>
        <v>SECRETARIA_DE_SEGURIDAD_Y_PROTECCION_CIUDADANASUBDIRECCION DE PREVENCION AL DELITO2</v>
      </c>
      <c r="C266" s="167" t="s">
        <v>543</v>
      </c>
      <c r="D266" s="153" t="s">
        <v>425</v>
      </c>
      <c r="E266" s="4">
        <f t="array" ref="E266">COUNTIF($D$4:D266,D266:D266)</f>
        <v>2</v>
      </c>
      <c r="F266" s="173" t="s">
        <v>428</v>
      </c>
      <c r="G266" s="183" t="s">
        <v>1488</v>
      </c>
      <c r="H266" s="184" t="s">
        <v>1489</v>
      </c>
      <c r="I266" s="184">
        <v>8</v>
      </c>
      <c r="J266" s="185">
        <v>8</v>
      </c>
      <c r="K266" s="206" t="s">
        <v>1003</v>
      </c>
      <c r="L266" s="184" t="s">
        <v>1004</v>
      </c>
      <c r="M266" s="186" t="s">
        <v>1005</v>
      </c>
      <c r="O266" s="225" t="s">
        <v>1185</v>
      </c>
      <c r="P266" s="225">
        <v>0</v>
      </c>
      <c r="Q266" s="225"/>
      <c r="R266" s="225"/>
      <c r="S266" s="225"/>
      <c r="T266" s="227" cm="1">
        <f t="array" ref="T266">SUM(P266:S266/J266)</f>
        <v>0</v>
      </c>
      <c r="U266" s="225" t="s">
        <v>1727</v>
      </c>
      <c r="V266" s="225"/>
      <c r="W266" s="225"/>
      <c r="X266" s="225"/>
    </row>
    <row r="267" spans="1:24" ht="49.9" customHeight="1" thickBot="1" x14ac:dyDescent="0.35">
      <c r="A267" t="str">
        <f t="shared" si="20"/>
        <v>SECRETARIA_DE_SEGURIDAD_Y_PROTECCION_CIUDADANASUBDIRECCION DE PREVENCION AL DELITO3Gabinete Psicológico</v>
      </c>
      <c r="B267" t="str">
        <f t="shared" si="21"/>
        <v>SECRETARIA_DE_SEGURIDAD_Y_PROTECCION_CIUDADANASUBDIRECCION DE PREVENCION AL DELITO3</v>
      </c>
      <c r="C267" s="167" t="s">
        <v>543</v>
      </c>
      <c r="D267" s="153" t="s">
        <v>425</v>
      </c>
      <c r="E267" s="4">
        <f t="array" ref="E267">COUNTIF($D$4:D267,D267:D267)</f>
        <v>3</v>
      </c>
      <c r="F267" s="171" t="s">
        <v>430</v>
      </c>
      <c r="G267" s="183" t="s">
        <v>1490</v>
      </c>
      <c r="H267" s="184" t="s">
        <v>1491</v>
      </c>
      <c r="I267" s="184">
        <v>100</v>
      </c>
      <c r="J267" s="185">
        <v>170</v>
      </c>
      <c r="K267" s="206" t="s">
        <v>1003</v>
      </c>
      <c r="L267" s="184" t="s">
        <v>1004</v>
      </c>
      <c r="M267" s="186" t="s">
        <v>1005</v>
      </c>
      <c r="O267" s="225" t="s">
        <v>1185</v>
      </c>
      <c r="P267" s="225">
        <v>18</v>
      </c>
      <c r="Q267" s="225"/>
      <c r="R267" s="225"/>
      <c r="S267" s="225"/>
      <c r="T267" s="227" cm="1">
        <f t="array" ref="T267">SUM(P267:S267/J267)</f>
        <v>0.10588235294117647</v>
      </c>
      <c r="U267" s="225" t="s">
        <v>1728</v>
      </c>
      <c r="V267" s="225"/>
      <c r="W267" s="225"/>
      <c r="X267" s="225"/>
    </row>
    <row r="268" spans="1:24" ht="49.9" customHeight="1" thickBot="1" x14ac:dyDescent="0.35">
      <c r="A268" t="str">
        <f t="shared" si="20"/>
        <v>SECRETARIA_DE_SEGURIDAD_Y_PROTECCION_CIUDADANASUBDIRECCION DE PREVENCION AL DELITO4Asipt</v>
      </c>
      <c r="B268" t="str">
        <f t="shared" si="21"/>
        <v>SECRETARIA_DE_SEGURIDAD_Y_PROTECCION_CIUDADANASUBDIRECCION DE PREVENCION AL DELITO4</v>
      </c>
      <c r="C268" s="167" t="s">
        <v>543</v>
      </c>
      <c r="D268" s="153" t="s">
        <v>425</v>
      </c>
      <c r="E268" s="4">
        <f t="array" ref="E268">COUNTIF($D$4:D268,D268:D268)</f>
        <v>4</v>
      </c>
      <c r="F268" s="171" t="s">
        <v>431</v>
      </c>
      <c r="G268" s="183" t="s">
        <v>1492</v>
      </c>
      <c r="H268" s="184" t="s">
        <v>1491</v>
      </c>
      <c r="I268" s="184">
        <v>21</v>
      </c>
      <c r="J268" s="185">
        <v>54</v>
      </c>
      <c r="K268" s="206" t="s">
        <v>1003</v>
      </c>
      <c r="L268" s="184" t="s">
        <v>1004</v>
      </c>
      <c r="M268" s="186" t="s">
        <v>1005</v>
      </c>
      <c r="O268" s="225" t="s">
        <v>1185</v>
      </c>
      <c r="P268" s="225">
        <v>9</v>
      </c>
      <c r="Q268" s="225"/>
      <c r="R268" s="225"/>
      <c r="S268" s="225"/>
      <c r="T268" s="227" cm="1">
        <f t="array" ref="T268">SUM(P268:S268/J268)</f>
        <v>0.16666666666666666</v>
      </c>
      <c r="U268" s="225" t="s">
        <v>1729</v>
      </c>
      <c r="V268" s="225"/>
      <c r="W268" s="225"/>
      <c r="X268" s="225"/>
    </row>
    <row r="269" spans="1:24" ht="49.9" customHeight="1" thickBot="1" x14ac:dyDescent="0.35">
      <c r="A269" t="str">
        <f t="shared" si="20"/>
        <v>SECRETARIA_DE_SEGURIDAD_Y_PROTECCION_CIUDADANASUBDIRECCION DE PREVENCION AL DELITO5Centro De Atención A Niños, Niñas Y Adolescentes De Tlaquepaque</v>
      </c>
      <c r="B269" t="str">
        <f t="shared" si="21"/>
        <v>SECRETARIA_DE_SEGURIDAD_Y_PROTECCION_CIUDADANASUBDIRECCION DE PREVENCION AL DELITO5</v>
      </c>
      <c r="C269" s="167" t="s">
        <v>543</v>
      </c>
      <c r="D269" s="153" t="s">
        <v>425</v>
      </c>
      <c r="E269" s="4">
        <f t="array" ref="E269">COUNTIF($D$4:D269,D269:D269)</f>
        <v>5</v>
      </c>
      <c r="F269" s="238" t="s">
        <v>433</v>
      </c>
      <c r="G269" s="183" t="s">
        <v>1493</v>
      </c>
      <c r="H269" s="184" t="s">
        <v>1494</v>
      </c>
      <c r="I269" s="184">
        <v>47</v>
      </c>
      <c r="J269" s="185">
        <v>55</v>
      </c>
      <c r="K269" s="328" t="s">
        <v>1003</v>
      </c>
      <c r="L269" s="328" t="s">
        <v>1004</v>
      </c>
      <c r="M269" s="328" t="s">
        <v>1005</v>
      </c>
      <c r="O269" s="225" t="s">
        <v>732</v>
      </c>
      <c r="P269" s="225">
        <v>11</v>
      </c>
      <c r="Q269" s="225"/>
      <c r="R269" s="225"/>
      <c r="S269" s="225"/>
      <c r="T269" s="227" cm="1">
        <f t="array" ref="T269">SUM(P269:S269/J269)</f>
        <v>0.2</v>
      </c>
      <c r="U269" s="225" t="s">
        <v>1730</v>
      </c>
      <c r="V269" s="225"/>
      <c r="W269" s="225"/>
      <c r="X269" s="225"/>
    </row>
    <row r="270" spans="1:24" ht="49.9" customHeight="1" thickBot="1" x14ac:dyDescent="0.35">
      <c r="A270" t="str">
        <f t="shared" si="20"/>
        <v>SECRETARIA_DE_SEGURIDAD_Y_PROTECCION_CIUDADANASUBDIRECCION DE PREVENCION AL DELITO6Centro De Atención A Niños, Niñas Y Adolescentes De Tlaquepaque</v>
      </c>
      <c r="B270" t="str">
        <f t="shared" si="21"/>
        <v>SECRETARIA_DE_SEGURIDAD_Y_PROTECCION_CIUDADANASUBDIRECCION DE PREVENCION AL DELITO6</v>
      </c>
      <c r="C270" s="167" t="s">
        <v>543</v>
      </c>
      <c r="D270" s="153" t="s">
        <v>425</v>
      </c>
      <c r="E270" s="4">
        <f t="array" ref="E270">COUNTIF($D$4:D270,D270:D270)</f>
        <v>6</v>
      </c>
      <c r="F270" s="238" t="s">
        <v>433</v>
      </c>
      <c r="G270" s="183" t="s">
        <v>1495</v>
      </c>
      <c r="H270" s="184" t="s">
        <v>1496</v>
      </c>
      <c r="I270" s="184">
        <v>200</v>
      </c>
      <c r="J270" s="185">
        <v>200</v>
      </c>
      <c r="K270" s="330" t="s">
        <v>1003</v>
      </c>
      <c r="L270" s="330" t="s">
        <v>1004</v>
      </c>
      <c r="M270" s="330" t="s">
        <v>1005</v>
      </c>
      <c r="O270" s="225" t="s">
        <v>732</v>
      </c>
      <c r="P270" s="225">
        <v>35</v>
      </c>
      <c r="Q270" s="225"/>
      <c r="R270" s="225"/>
      <c r="S270" s="225"/>
      <c r="T270" s="227" cm="1">
        <f t="array" ref="T270">SUM(P270:S270/J270)</f>
        <v>0.17499999999999999</v>
      </c>
      <c r="U270" s="225" t="s">
        <v>1731</v>
      </c>
      <c r="V270" s="225"/>
      <c r="W270" s="225"/>
      <c r="X270" s="225"/>
    </row>
    <row r="271" spans="1:24" ht="49.9" customHeight="1" thickBot="1" x14ac:dyDescent="0.35">
      <c r="A271" t="str">
        <f t="shared" si="20"/>
        <v>SECRETARIA_DE_SEGURIDAD_Y_PROTECCION_CIUDADANASUBDIRECCION DE PREVENCION AL DELITO7Programas Preventivos</v>
      </c>
      <c r="B271" t="str">
        <f t="shared" si="21"/>
        <v>SECRETARIA_DE_SEGURIDAD_Y_PROTECCION_CIUDADANASUBDIRECCION DE PREVENCION AL DELITO7</v>
      </c>
      <c r="C271" s="167" t="s">
        <v>543</v>
      </c>
      <c r="D271" s="153" t="s">
        <v>425</v>
      </c>
      <c r="E271" s="4">
        <f t="array" ref="E271">COUNTIF($D$4:D271,D271:D271)</f>
        <v>7</v>
      </c>
      <c r="F271" s="171" t="s">
        <v>435</v>
      </c>
      <c r="G271" s="183" t="s">
        <v>1497</v>
      </c>
      <c r="H271" s="184" t="s">
        <v>1498</v>
      </c>
      <c r="I271" s="184">
        <v>24700</v>
      </c>
      <c r="J271" s="185">
        <v>27000</v>
      </c>
      <c r="K271" s="206" t="s">
        <v>1003</v>
      </c>
      <c r="L271" s="184" t="s">
        <v>1004</v>
      </c>
      <c r="M271" s="186" t="s">
        <v>1005</v>
      </c>
      <c r="O271" s="225" t="s">
        <v>1185</v>
      </c>
      <c r="P271" s="225">
        <v>7424</v>
      </c>
      <c r="Q271" s="225"/>
      <c r="R271" s="225"/>
      <c r="S271" s="225"/>
      <c r="T271" s="227" cm="1">
        <f t="array" ref="T271">SUM(P271:S271/J271)</f>
        <v>0.27496296296296296</v>
      </c>
      <c r="U271" s="225" t="s">
        <v>1732</v>
      </c>
      <c r="V271" s="225"/>
      <c r="W271" s="225"/>
      <c r="X271" s="225"/>
    </row>
    <row r="272" spans="1:24" ht="49.9" customHeight="1" thickBot="1" x14ac:dyDescent="0.35">
      <c r="A272" t="str">
        <f t="shared" si="20"/>
        <v>OPDCOMUCAT1Capacitaciones Preventivas en Adicciones</v>
      </c>
      <c r="B272" t="str">
        <f t="shared" si="21"/>
        <v>OPDCOMUCAT1</v>
      </c>
      <c r="C272" s="168" t="s">
        <v>436</v>
      </c>
      <c r="D272" s="169" t="s">
        <v>437</v>
      </c>
      <c r="E272" s="4">
        <f t="array" ref="E272">COUNTIF($D$4:D272,D272:D272)</f>
        <v>1</v>
      </c>
      <c r="F272" s="171" t="s">
        <v>686</v>
      </c>
      <c r="G272" s="183" t="s">
        <v>1499</v>
      </c>
      <c r="H272" s="184" t="s">
        <v>1452</v>
      </c>
      <c r="I272" s="184">
        <v>2200</v>
      </c>
      <c r="J272" s="185">
        <v>8000</v>
      </c>
      <c r="K272" s="206" t="s">
        <v>1006</v>
      </c>
      <c r="L272" s="184">
        <v>3338601965</v>
      </c>
      <c r="M272" s="186" t="s">
        <v>1007</v>
      </c>
      <c r="O272" s="225" t="s">
        <v>1660</v>
      </c>
      <c r="P272" s="225">
        <v>380</v>
      </c>
      <c r="Q272" s="225"/>
      <c r="R272" s="225"/>
      <c r="S272" s="225"/>
      <c r="T272" s="227" cm="1">
        <f t="array" ref="T272">SUM(P272:S272/J272)</f>
        <v>4.7500000000000001E-2</v>
      </c>
      <c r="U272" s="225" t="s">
        <v>1733</v>
      </c>
      <c r="V272" s="225"/>
      <c r="W272" s="225"/>
      <c r="X272" s="225"/>
    </row>
    <row r="273" spans="1:24" ht="49.9" customHeight="1" thickBot="1" x14ac:dyDescent="0.35">
      <c r="A273" t="str">
        <f t="shared" ref="A273:A336" si="22">B273&amp;F273</f>
        <v>OPDCOMUCAT2Atención Terapéutica</v>
      </c>
      <c r="B273" t="str">
        <f t="shared" si="21"/>
        <v>OPDCOMUCAT2</v>
      </c>
      <c r="C273" s="168" t="s">
        <v>436</v>
      </c>
      <c r="D273" s="169" t="s">
        <v>437</v>
      </c>
      <c r="E273" s="4">
        <f t="array" ref="E273">COUNTIF($D$4:D273,D273:D273)</f>
        <v>2</v>
      </c>
      <c r="F273" s="171" t="s">
        <v>687</v>
      </c>
      <c r="G273" s="183" t="s">
        <v>1500</v>
      </c>
      <c r="H273" s="184" t="s">
        <v>1498</v>
      </c>
      <c r="I273" s="184">
        <v>250</v>
      </c>
      <c r="J273" s="185">
        <v>400</v>
      </c>
      <c r="K273" s="206" t="s">
        <v>1006</v>
      </c>
      <c r="L273" s="184">
        <v>3338601965</v>
      </c>
      <c r="M273" s="186" t="s">
        <v>1007</v>
      </c>
      <c r="O273" s="225" t="s">
        <v>1660</v>
      </c>
      <c r="P273" s="225">
        <v>35</v>
      </c>
      <c r="Q273" s="225"/>
      <c r="R273" s="225"/>
      <c r="S273" s="225"/>
      <c r="T273" s="227" cm="1">
        <f t="array" ref="T273">SUM(P273:S273/J273)</f>
        <v>8.7499999999999994E-2</v>
      </c>
      <c r="U273" s="225" t="s">
        <v>1734</v>
      </c>
      <c r="V273" s="225"/>
      <c r="W273" s="225"/>
      <c r="X273" s="225"/>
    </row>
    <row r="274" spans="1:24" ht="49.9" customHeight="1" thickBot="1" x14ac:dyDescent="0.35">
      <c r="A274" t="str">
        <f t="shared" si="22"/>
        <v>OPDCOMUCAT3Espacios COMUCAT</v>
      </c>
      <c r="B274" t="str">
        <f t="shared" si="21"/>
        <v>OPDCOMUCAT3</v>
      </c>
      <c r="C274" s="168" t="s">
        <v>436</v>
      </c>
      <c r="D274" s="169" t="s">
        <v>437</v>
      </c>
      <c r="E274" s="4">
        <f t="array" ref="E274">COUNTIF($D$4:D274,D274:D274)</f>
        <v>3</v>
      </c>
      <c r="F274" s="238" t="s">
        <v>440</v>
      </c>
      <c r="G274" s="183" t="s">
        <v>1501</v>
      </c>
      <c r="H274" s="184" t="s">
        <v>1502</v>
      </c>
      <c r="I274" s="184">
        <v>0</v>
      </c>
      <c r="J274" s="185">
        <v>4</v>
      </c>
      <c r="K274" s="328" t="s">
        <v>1008</v>
      </c>
      <c r="L274" s="331">
        <v>3338601965</v>
      </c>
      <c r="M274" s="333" t="s">
        <v>1007</v>
      </c>
      <c r="O274" s="225" t="s">
        <v>1185</v>
      </c>
      <c r="P274" s="225">
        <v>1</v>
      </c>
      <c r="Q274" s="225"/>
      <c r="R274" s="225"/>
      <c r="S274" s="225"/>
      <c r="T274" s="227" cm="1">
        <f t="array" ref="T274">SUM(P274:S274/J274)</f>
        <v>0.25</v>
      </c>
      <c r="U274" s="225" t="s">
        <v>1735</v>
      </c>
      <c r="V274" s="225"/>
      <c r="W274" s="225"/>
      <c r="X274" s="225"/>
    </row>
    <row r="275" spans="1:24" ht="49.9" customHeight="1" thickBot="1" x14ac:dyDescent="0.35">
      <c r="A275" t="str">
        <f t="shared" si="22"/>
        <v>OPDCOMUCAT4Espacios COMUCAT</v>
      </c>
      <c r="B275" t="str">
        <f t="shared" si="21"/>
        <v>OPDCOMUCAT4</v>
      </c>
      <c r="C275" s="168" t="s">
        <v>436</v>
      </c>
      <c r="D275" s="169" t="s">
        <v>437</v>
      </c>
      <c r="E275" s="4">
        <f t="array" ref="E275">COUNTIF($D$4:D275,D275:D275)</f>
        <v>4</v>
      </c>
      <c r="F275" s="238" t="s">
        <v>440</v>
      </c>
      <c r="G275" s="183" t="s">
        <v>1503</v>
      </c>
      <c r="H275" s="184" t="s">
        <v>1196</v>
      </c>
      <c r="I275" s="184">
        <v>0</v>
      </c>
      <c r="J275" s="185">
        <v>2200</v>
      </c>
      <c r="K275" s="329"/>
      <c r="L275" s="332"/>
      <c r="M275" s="334"/>
      <c r="O275" s="225"/>
      <c r="P275" s="225"/>
      <c r="Q275" s="225"/>
      <c r="R275" s="225"/>
      <c r="S275" s="225"/>
      <c r="T275" s="227" cm="1">
        <f t="array" ref="T275">SUM(P275:S275/J275)</f>
        <v>0</v>
      </c>
      <c r="U275" s="225"/>
      <c r="V275" s="225"/>
      <c r="W275" s="225"/>
      <c r="X275" s="225"/>
    </row>
    <row r="276" spans="1:24" ht="49.9" customHeight="1" thickBot="1" x14ac:dyDescent="0.35">
      <c r="A276" t="str">
        <f t="shared" si="22"/>
        <v>OPDCOMUCAT5Red de Apoyo para Establecimientos especializado en Adicciones</v>
      </c>
      <c r="B276" t="str">
        <f t="shared" si="21"/>
        <v>OPDCOMUCAT5</v>
      </c>
      <c r="C276" s="168" t="s">
        <v>436</v>
      </c>
      <c r="D276" s="169" t="s">
        <v>437</v>
      </c>
      <c r="E276" s="4">
        <f t="array" ref="E276">COUNTIF($D$4:D276,D276:D276)</f>
        <v>5</v>
      </c>
      <c r="F276" s="240" t="s">
        <v>688</v>
      </c>
      <c r="G276" s="183" t="s">
        <v>1504</v>
      </c>
      <c r="H276" s="184" t="s">
        <v>1505</v>
      </c>
      <c r="I276" s="184">
        <v>40</v>
      </c>
      <c r="J276" s="185">
        <v>55</v>
      </c>
      <c r="K276" s="335" t="s">
        <v>1008</v>
      </c>
      <c r="L276" s="337">
        <v>3338601965</v>
      </c>
      <c r="M276" s="339" t="s">
        <v>1007</v>
      </c>
      <c r="O276" s="225" t="s">
        <v>1661</v>
      </c>
      <c r="P276" s="225">
        <v>0</v>
      </c>
      <c r="Q276" s="225"/>
      <c r="R276" s="225"/>
      <c r="S276" s="225"/>
      <c r="T276" s="227" cm="1">
        <f t="array" ref="T276">SUM(P276:S276/J276)</f>
        <v>0</v>
      </c>
      <c r="U276" s="225" t="s">
        <v>1736</v>
      </c>
      <c r="V276" s="225"/>
      <c r="W276" s="225"/>
      <c r="X276" s="225"/>
    </row>
    <row r="277" spans="1:24" ht="49.9" customHeight="1" thickBot="1" x14ac:dyDescent="0.35">
      <c r="A277" t="str">
        <f t="shared" si="22"/>
        <v>OPDCOMUCAT6Red de Apoyo para Establecimientos especializado en Adicciones</v>
      </c>
      <c r="B277" t="str">
        <f t="shared" si="21"/>
        <v>OPDCOMUCAT6</v>
      </c>
      <c r="C277" s="168" t="s">
        <v>436</v>
      </c>
      <c r="D277" s="169" t="s">
        <v>437</v>
      </c>
      <c r="E277" s="4">
        <f t="array" ref="E277">COUNTIF($D$4:D277,D277:D277)</f>
        <v>6</v>
      </c>
      <c r="F277" s="240" t="s">
        <v>688</v>
      </c>
      <c r="G277" s="183" t="s">
        <v>1506</v>
      </c>
      <c r="H277" s="184" t="s">
        <v>1205</v>
      </c>
      <c r="I277" s="184">
        <v>0</v>
      </c>
      <c r="J277" s="185">
        <v>8</v>
      </c>
      <c r="K277" s="336"/>
      <c r="L277" s="338"/>
      <c r="M277" s="340"/>
      <c r="O277" s="225"/>
      <c r="P277" s="225"/>
      <c r="Q277" s="225"/>
      <c r="R277" s="225"/>
      <c r="S277" s="225"/>
      <c r="T277" s="227" cm="1">
        <f t="array" ref="T277">SUM(P277:S277/J277)</f>
        <v>0</v>
      </c>
      <c r="U277" s="225"/>
      <c r="V277" s="225"/>
      <c r="W277" s="225"/>
      <c r="X277" s="225"/>
    </row>
    <row r="278" spans="1:24" ht="49.9" customHeight="1" thickBot="1" x14ac:dyDescent="0.35">
      <c r="A278" t="str">
        <f t="shared" si="22"/>
        <v>OPDSistema de Desarrollo Integral de la Familia (DIF) de Tlaquepaque1Área Alimentaria</v>
      </c>
      <c r="B278" t="str">
        <f t="shared" si="21"/>
        <v>OPDSistema de Desarrollo Integral de la Familia (DIF) de Tlaquepaque1</v>
      </c>
      <c r="C278" s="168" t="s">
        <v>436</v>
      </c>
      <c r="D278" s="169" t="s">
        <v>442</v>
      </c>
      <c r="E278" s="4">
        <f t="array" ref="E278">COUNTIF($D$4:D278,D278:D278)</f>
        <v>1</v>
      </c>
      <c r="F278" s="238" t="s">
        <v>689</v>
      </c>
      <c r="G278" s="183" t="s">
        <v>1507</v>
      </c>
      <c r="H278" s="184" t="s">
        <v>1508</v>
      </c>
      <c r="I278" s="184">
        <v>1525130</v>
      </c>
      <c r="J278" s="185">
        <v>1525130</v>
      </c>
      <c r="K278" s="328" t="s">
        <v>1070</v>
      </c>
      <c r="L278" s="328">
        <v>3315781002</v>
      </c>
      <c r="M278" s="328"/>
      <c r="O278" s="225"/>
      <c r="P278" s="225"/>
      <c r="Q278" s="225"/>
      <c r="R278" s="225"/>
      <c r="S278" s="225"/>
      <c r="T278" s="227" cm="1">
        <f t="array" ref="T278">SUM(P278:S278/J278)</f>
        <v>0</v>
      </c>
      <c r="U278" s="225"/>
      <c r="V278" s="225"/>
      <c r="W278" s="225"/>
      <c r="X278" s="225"/>
    </row>
    <row r="279" spans="1:24" ht="49.9" customHeight="1" thickBot="1" x14ac:dyDescent="0.35">
      <c r="A279" t="str">
        <f t="shared" si="22"/>
        <v>OPDSistema de Desarrollo Integral de la Familia (DIF) de Tlaquepaque2Área Alimentaria</v>
      </c>
      <c r="B279" t="str">
        <f t="shared" si="21"/>
        <v>OPDSistema de Desarrollo Integral de la Familia (DIF) de Tlaquepaque2</v>
      </c>
      <c r="C279" s="168" t="s">
        <v>436</v>
      </c>
      <c r="D279" s="169" t="s">
        <v>442</v>
      </c>
      <c r="E279" s="4">
        <f t="array" ref="E279">COUNTIF($D$4:D279,D279:D279)</f>
        <v>2</v>
      </c>
      <c r="F279" s="238" t="s">
        <v>689</v>
      </c>
      <c r="G279" s="183" t="s">
        <v>1509</v>
      </c>
      <c r="H279" s="184" t="s">
        <v>1510</v>
      </c>
      <c r="I279" s="184">
        <v>30984</v>
      </c>
      <c r="J279" s="185">
        <v>30984</v>
      </c>
      <c r="K279" s="329" t="s">
        <v>1070</v>
      </c>
      <c r="L279" s="329">
        <v>3315781002</v>
      </c>
      <c r="M279" s="329"/>
      <c r="O279" s="225"/>
      <c r="P279" s="225"/>
      <c r="Q279" s="225"/>
      <c r="R279" s="225"/>
      <c r="S279" s="225"/>
      <c r="T279" s="227" cm="1">
        <f t="array" ref="T279">SUM(P279:S279/J279)</f>
        <v>0</v>
      </c>
      <c r="U279" s="225"/>
      <c r="V279" s="225"/>
      <c r="W279" s="225"/>
      <c r="X279" s="225"/>
    </row>
    <row r="280" spans="1:24" ht="49.9" customHeight="1" thickBot="1" x14ac:dyDescent="0.35">
      <c r="A280" t="str">
        <f t="shared" si="22"/>
        <v>OPDSistema de Desarrollo Integral de la Familia (DIF) de Tlaquepaque3Área Alimentaria</v>
      </c>
      <c r="B280" t="str">
        <f t="shared" si="21"/>
        <v>OPDSistema de Desarrollo Integral de la Familia (DIF) de Tlaquepaque3</v>
      </c>
      <c r="C280" s="168" t="s">
        <v>436</v>
      </c>
      <c r="D280" s="169" t="s">
        <v>442</v>
      </c>
      <c r="E280" s="4">
        <f t="array" ref="E280">COUNTIF($D$4:D280,D280:D280)</f>
        <v>3</v>
      </c>
      <c r="F280" s="238" t="s">
        <v>689</v>
      </c>
      <c r="G280" s="183" t="s">
        <v>1511</v>
      </c>
      <c r="H280" s="184" t="s">
        <v>1512</v>
      </c>
      <c r="I280" s="184">
        <v>12910</v>
      </c>
      <c r="J280" s="185">
        <v>12910</v>
      </c>
      <c r="K280" s="330" t="s">
        <v>1070</v>
      </c>
      <c r="L280" s="330">
        <v>3315781002</v>
      </c>
      <c r="M280" s="330"/>
      <c r="O280" s="225"/>
      <c r="P280" s="225"/>
      <c r="Q280" s="225"/>
      <c r="R280" s="225"/>
      <c r="S280" s="225"/>
      <c r="T280" s="227" cm="1">
        <f t="array" ref="T280">SUM(P280:S280/J280)</f>
        <v>0</v>
      </c>
      <c r="U280" s="225"/>
      <c r="V280" s="225"/>
      <c r="W280" s="225"/>
      <c r="X280" s="225"/>
    </row>
    <row r="281" spans="1:24" ht="49.9" customHeight="1" thickBot="1" x14ac:dyDescent="0.35">
      <c r="A281" t="str">
        <f t="shared" si="22"/>
        <v>OPDSistema de Desarrollo Integral de la Familia (DIF) de Tlaquepaque4Psicología</v>
      </c>
      <c r="B281" t="str">
        <f t="shared" si="21"/>
        <v>OPDSistema de Desarrollo Integral de la Familia (DIF) de Tlaquepaque4</v>
      </c>
      <c r="C281" s="168" t="s">
        <v>436</v>
      </c>
      <c r="D281" s="169" t="s">
        <v>442</v>
      </c>
      <c r="E281" s="4">
        <f t="array" ref="E281">COUNTIF($D$4:D281,D281:D281)</f>
        <v>4</v>
      </c>
      <c r="F281" s="171" t="s">
        <v>690</v>
      </c>
      <c r="G281" s="183" t="s">
        <v>1513</v>
      </c>
      <c r="H281" s="184" t="s">
        <v>1514</v>
      </c>
      <c r="I281" s="184">
        <v>13040</v>
      </c>
      <c r="J281" s="185">
        <v>13200</v>
      </c>
      <c r="K281" s="206" t="s">
        <v>1071</v>
      </c>
      <c r="L281" s="184">
        <v>3336802559</v>
      </c>
      <c r="M281" s="186" t="s">
        <v>1009</v>
      </c>
      <c r="O281" s="225"/>
      <c r="P281" s="225"/>
      <c r="Q281" s="225"/>
      <c r="R281" s="225"/>
      <c r="S281" s="225"/>
      <c r="T281" s="227" cm="1">
        <f t="array" ref="T281">SUM(P281:S281/J281)</f>
        <v>0</v>
      </c>
      <c r="U281" s="225"/>
      <c r="V281" s="225"/>
      <c r="W281" s="225"/>
      <c r="X281" s="225"/>
    </row>
    <row r="282" spans="1:24" ht="49.9" customHeight="1" thickBot="1" x14ac:dyDescent="0.35">
      <c r="A282" t="str">
        <f t="shared" si="22"/>
        <v>OPDSistema de Desarrollo Integral de la Familia (DIF) de Tlaquepaque5Talleres de Esperanza</v>
      </c>
      <c r="B282" t="str">
        <f t="shared" ref="B282:B345" si="23">C282&amp;D282&amp;E282</f>
        <v>OPDSistema de Desarrollo Integral de la Familia (DIF) de Tlaquepaque5</v>
      </c>
      <c r="C282" s="168" t="s">
        <v>436</v>
      </c>
      <c r="D282" s="169" t="s">
        <v>442</v>
      </c>
      <c r="E282" s="4">
        <f t="array" ref="E282">COUNTIF($D$4:D282,D282:D282)</f>
        <v>5</v>
      </c>
      <c r="F282" s="238" t="s">
        <v>691</v>
      </c>
      <c r="G282" s="183" t="s">
        <v>1515</v>
      </c>
      <c r="H282" s="184" t="s">
        <v>1516</v>
      </c>
      <c r="I282" s="184">
        <v>0</v>
      </c>
      <c r="J282" s="185">
        <v>1060</v>
      </c>
      <c r="K282" s="328" t="s">
        <v>1087</v>
      </c>
      <c r="L282" s="328">
        <v>3325681978</v>
      </c>
      <c r="M282" s="328" t="s">
        <v>1010</v>
      </c>
      <c r="O282" s="225"/>
      <c r="P282" s="225"/>
      <c r="Q282" s="225"/>
      <c r="R282" s="225"/>
      <c r="S282" s="225"/>
      <c r="T282" s="227" cm="1">
        <f t="array" ref="T282">SUM(P282:S282/J282)</f>
        <v>0</v>
      </c>
      <c r="U282" s="225"/>
      <c r="V282" s="225"/>
      <c r="W282" s="225"/>
      <c r="X282" s="225"/>
    </row>
    <row r="283" spans="1:24" ht="49.9" customHeight="1" thickBot="1" x14ac:dyDescent="0.35">
      <c r="A283" t="str">
        <f t="shared" si="22"/>
        <v>OPDSistema de Desarrollo Integral de la Familia (DIF) de Tlaquepaque6Talleres de Esperanza</v>
      </c>
      <c r="B283" t="str">
        <f t="shared" si="23"/>
        <v>OPDSistema de Desarrollo Integral de la Familia (DIF) de Tlaquepaque6</v>
      </c>
      <c r="C283" s="168" t="s">
        <v>436</v>
      </c>
      <c r="D283" s="169" t="s">
        <v>442</v>
      </c>
      <c r="E283" s="4">
        <f t="array" ref="E283">COUNTIF($D$4:D283,D283:D283)</f>
        <v>6</v>
      </c>
      <c r="F283" s="238" t="s">
        <v>691</v>
      </c>
      <c r="G283" s="183" t="s">
        <v>1517</v>
      </c>
      <c r="H283" s="184" t="s">
        <v>1518</v>
      </c>
      <c r="I283" s="184">
        <v>0</v>
      </c>
      <c r="J283" s="185">
        <v>3200</v>
      </c>
      <c r="K283" s="329" t="s">
        <v>1087</v>
      </c>
      <c r="L283" s="329">
        <v>3325681978</v>
      </c>
      <c r="M283" s="329" t="s">
        <v>1010</v>
      </c>
      <c r="O283" s="225"/>
      <c r="P283" s="225"/>
      <c r="Q283" s="225"/>
      <c r="R283" s="225"/>
      <c r="S283" s="225"/>
      <c r="T283" s="227" cm="1">
        <f t="array" ref="T283">SUM(P283:S283/J283)</f>
        <v>0</v>
      </c>
      <c r="U283" s="225"/>
      <c r="V283" s="225"/>
      <c r="W283" s="225"/>
      <c r="X283" s="225"/>
    </row>
    <row r="284" spans="1:24" ht="49.9" customHeight="1" thickBot="1" x14ac:dyDescent="0.35">
      <c r="A284" t="str">
        <f t="shared" si="22"/>
        <v>OPDSistema de Desarrollo Integral de la Familia (DIF) de Tlaquepaque7Talleres de Esperanza</v>
      </c>
      <c r="B284" t="str">
        <f t="shared" si="23"/>
        <v>OPDSistema de Desarrollo Integral de la Familia (DIF) de Tlaquepaque7</v>
      </c>
      <c r="C284" s="168" t="s">
        <v>436</v>
      </c>
      <c r="D284" s="169" t="s">
        <v>442</v>
      </c>
      <c r="E284" s="4">
        <f t="array" ref="E284">COUNTIF($D$4:D284,D284:D284)</f>
        <v>7</v>
      </c>
      <c r="F284" s="238" t="s">
        <v>691</v>
      </c>
      <c r="G284" s="183" t="s">
        <v>1519</v>
      </c>
      <c r="H284" s="184" t="s">
        <v>1520</v>
      </c>
      <c r="I284" s="184">
        <v>0</v>
      </c>
      <c r="J284" s="185">
        <v>1060</v>
      </c>
      <c r="K284" s="330" t="s">
        <v>1087</v>
      </c>
      <c r="L284" s="330">
        <v>3325681978</v>
      </c>
      <c r="M284" s="330" t="s">
        <v>1010</v>
      </c>
      <c r="O284" s="225"/>
      <c r="P284" s="225"/>
      <c r="Q284" s="225"/>
      <c r="R284" s="225"/>
      <c r="S284" s="225"/>
      <c r="T284" s="227" cm="1">
        <f t="array" ref="T284">SUM(P284:S284/J284)</f>
        <v>0</v>
      </c>
      <c r="U284" s="225"/>
      <c r="V284" s="225"/>
      <c r="W284" s="225"/>
      <c r="X284" s="225"/>
    </row>
    <row r="285" spans="1:24" ht="49.9" customHeight="1" thickBot="1" x14ac:dyDescent="0.35">
      <c r="A285" t="str">
        <f t="shared" si="22"/>
        <v>OPDSistema de Desarrollo Integral de la Familia (DIF) de Tlaquepaque8Programa de Atención a la Discapacidad</v>
      </c>
      <c r="B285" t="str">
        <f t="shared" si="23"/>
        <v>OPDSistema de Desarrollo Integral de la Familia (DIF) de Tlaquepaque8</v>
      </c>
      <c r="C285" s="168" t="s">
        <v>436</v>
      </c>
      <c r="D285" s="169" t="s">
        <v>442</v>
      </c>
      <c r="E285" s="4">
        <f t="array" ref="E285">COUNTIF($D$4:D285,D285:D285)</f>
        <v>8</v>
      </c>
      <c r="F285" s="238" t="s">
        <v>692</v>
      </c>
      <c r="G285" s="183" t="s">
        <v>1521</v>
      </c>
      <c r="H285" s="184" t="s">
        <v>1522</v>
      </c>
      <c r="I285" s="184">
        <v>4000</v>
      </c>
      <c r="J285" s="185">
        <v>4000</v>
      </c>
      <c r="K285" s="328" t="s">
        <v>1072</v>
      </c>
      <c r="L285" s="328">
        <v>3338380716</v>
      </c>
      <c r="M285" s="328" t="s">
        <v>1011</v>
      </c>
      <c r="O285" s="225"/>
      <c r="P285" s="225"/>
      <c r="Q285" s="225"/>
      <c r="R285" s="225"/>
      <c r="S285" s="225"/>
      <c r="T285" s="227" cm="1">
        <f t="array" ref="T285">SUM(P285:S285/J285)</f>
        <v>0</v>
      </c>
      <c r="U285" s="225"/>
      <c r="V285" s="225"/>
      <c r="W285" s="225"/>
      <c r="X285" s="225"/>
    </row>
    <row r="286" spans="1:24" ht="49.9" customHeight="1" thickBot="1" x14ac:dyDescent="0.35">
      <c r="A286" t="str">
        <f t="shared" si="22"/>
        <v>OPDSistema de Desarrollo Integral de la Familia (DIF) de Tlaquepaque9Programa de Atención a la Discapacidad</v>
      </c>
      <c r="B286" t="str">
        <f t="shared" si="23"/>
        <v>OPDSistema de Desarrollo Integral de la Familia (DIF) de Tlaquepaque9</v>
      </c>
      <c r="C286" s="168" t="s">
        <v>436</v>
      </c>
      <c r="D286" s="169" t="s">
        <v>442</v>
      </c>
      <c r="E286" s="4">
        <f t="array" ref="E286">COUNTIF($D$4:D286,D286:D286)</f>
        <v>9</v>
      </c>
      <c r="F286" s="238" t="s">
        <v>692</v>
      </c>
      <c r="G286" s="183" t="s">
        <v>1523</v>
      </c>
      <c r="H286" s="184" t="s">
        <v>1524</v>
      </c>
      <c r="I286" s="184">
        <v>500</v>
      </c>
      <c r="J286" s="185">
        <v>500</v>
      </c>
      <c r="K286" s="330" t="s">
        <v>1072</v>
      </c>
      <c r="L286" s="330">
        <v>3338380716</v>
      </c>
      <c r="M286" s="330" t="s">
        <v>1011</v>
      </c>
      <c r="O286" s="225"/>
      <c r="P286" s="225"/>
      <c r="Q286" s="225"/>
      <c r="R286" s="225"/>
      <c r="S286" s="225"/>
      <c r="T286" s="227" cm="1">
        <f t="array" ref="T286">SUM(P286:S286/J286)</f>
        <v>0</v>
      </c>
      <c r="U286" s="225"/>
      <c r="V286" s="225"/>
      <c r="W286" s="225"/>
      <c r="X286" s="225"/>
    </row>
    <row r="287" spans="1:24" ht="49.9" customHeight="1" thickBot="1" x14ac:dyDescent="0.35">
      <c r="A287" t="str">
        <f t="shared" si="22"/>
        <v>OPDSistema de Desarrollo Integral de la Familia (DIF) de Tlaquepaque10Inclusión y Derechos Humanos de las Personas con Discapacidad</v>
      </c>
      <c r="B287" t="str">
        <f t="shared" si="23"/>
        <v>OPDSistema de Desarrollo Integral de la Familia (DIF) de Tlaquepaque10</v>
      </c>
      <c r="C287" s="168" t="s">
        <v>436</v>
      </c>
      <c r="D287" s="169" t="s">
        <v>442</v>
      </c>
      <c r="E287" s="4">
        <f t="array" ref="E287">COUNTIF($D$4:D287,D287:D287)</f>
        <v>10</v>
      </c>
      <c r="F287" s="170" t="s">
        <v>447</v>
      </c>
      <c r="G287" s="183" t="s">
        <v>1525</v>
      </c>
      <c r="H287" s="184" t="s">
        <v>784</v>
      </c>
      <c r="I287" s="184">
        <v>0</v>
      </c>
      <c r="J287" s="185">
        <v>500</v>
      </c>
      <c r="K287" s="206" t="s">
        <v>1072</v>
      </c>
      <c r="L287" s="184">
        <v>3338380716</v>
      </c>
      <c r="M287" s="186" t="s">
        <v>1011</v>
      </c>
      <c r="O287" s="225"/>
      <c r="P287" s="225"/>
      <c r="Q287" s="225"/>
      <c r="R287" s="225"/>
      <c r="S287" s="225"/>
      <c r="T287" s="227" cm="1">
        <f t="array" ref="T287">SUM(P287:S287/J287)</f>
        <v>0</v>
      </c>
      <c r="U287" s="225"/>
      <c r="V287" s="225"/>
      <c r="W287" s="225"/>
      <c r="X287" s="225"/>
    </row>
    <row r="288" spans="1:24" ht="49.9" customHeight="1" thickBot="1" x14ac:dyDescent="0.35">
      <c r="A288" t="str">
        <f t="shared" si="22"/>
        <v>OPDSistema de Desarrollo Integral de la Familia (DIF) de Tlaquepaque11Protección y Atención ante casos de Violencia Familia</v>
      </c>
      <c r="B288" t="str">
        <f t="shared" si="23"/>
        <v>OPDSistema de Desarrollo Integral de la Familia (DIF) de Tlaquepaque11</v>
      </c>
      <c r="C288" s="168" t="s">
        <v>436</v>
      </c>
      <c r="D288" s="169" t="s">
        <v>442</v>
      </c>
      <c r="E288" s="4">
        <f t="array" ref="E288">COUNTIF($D$4:D288,D288:D288)</f>
        <v>11</v>
      </c>
      <c r="F288" s="170" t="s">
        <v>448</v>
      </c>
      <c r="G288" s="183" t="s">
        <v>1526</v>
      </c>
      <c r="H288" s="184" t="s">
        <v>1527</v>
      </c>
      <c r="I288" s="184">
        <v>1800</v>
      </c>
      <c r="J288" s="185">
        <v>2500</v>
      </c>
      <c r="K288" s="206" t="s">
        <v>1073</v>
      </c>
      <c r="L288" s="184">
        <v>3330440444</v>
      </c>
      <c r="M288" s="186" t="s">
        <v>1012</v>
      </c>
      <c r="O288" s="225"/>
      <c r="P288" s="225"/>
      <c r="Q288" s="225"/>
      <c r="R288" s="225"/>
      <c r="S288" s="225"/>
      <c r="T288" s="227" cm="1">
        <f t="array" ref="T288">SUM(P288:S288/J288)</f>
        <v>0</v>
      </c>
      <c r="U288" s="225"/>
      <c r="V288" s="225"/>
      <c r="W288" s="225"/>
      <c r="X288" s="225"/>
    </row>
    <row r="289" spans="1:24" ht="49.9" customHeight="1" thickBot="1" x14ac:dyDescent="0.35">
      <c r="A289" t="str">
        <f t="shared" si="22"/>
        <v>OPDSistema de Desarrollo Integral de la Familia (DIF) de Tlaquepaque12Procuraduría de Protección de NNA</v>
      </c>
      <c r="B289" t="str">
        <f t="shared" si="23"/>
        <v>OPDSistema de Desarrollo Integral de la Familia (DIF) de Tlaquepaque12</v>
      </c>
      <c r="C289" s="168" t="s">
        <v>436</v>
      </c>
      <c r="D289" s="169" t="s">
        <v>442</v>
      </c>
      <c r="E289" s="4">
        <f t="array" ref="E289">COUNTIF($D$4:D289,D289:D289)</f>
        <v>12</v>
      </c>
      <c r="F289" s="229" t="s">
        <v>449</v>
      </c>
      <c r="G289" s="183" t="s">
        <v>1528</v>
      </c>
      <c r="H289" s="184" t="s">
        <v>1496</v>
      </c>
      <c r="I289" s="184">
        <v>950</v>
      </c>
      <c r="J289" s="185">
        <v>1200</v>
      </c>
      <c r="K289" s="325" t="s">
        <v>1075</v>
      </c>
      <c r="L289" s="325">
        <v>3314850872</v>
      </c>
      <c r="M289" s="325" t="s">
        <v>1013</v>
      </c>
      <c r="O289" s="225"/>
      <c r="P289" s="225"/>
      <c r="Q289" s="225"/>
      <c r="R289" s="225"/>
      <c r="S289" s="225"/>
      <c r="T289" s="227" cm="1">
        <f t="array" ref="T289">SUM(P289:S289/J289)</f>
        <v>0</v>
      </c>
      <c r="U289" s="225"/>
      <c r="V289" s="225"/>
      <c r="W289" s="225"/>
      <c r="X289" s="225"/>
    </row>
    <row r="290" spans="1:24" ht="49.9" customHeight="1" thickBot="1" x14ac:dyDescent="0.35">
      <c r="A290" t="str">
        <f t="shared" si="22"/>
        <v>OPDSistema de Desarrollo Integral de la Familia (DIF) de Tlaquepaque13Procuraduría de Protección de NNA</v>
      </c>
      <c r="B290" t="str">
        <f t="shared" si="23"/>
        <v>OPDSistema de Desarrollo Integral de la Familia (DIF) de Tlaquepaque13</v>
      </c>
      <c r="C290" s="168" t="s">
        <v>436</v>
      </c>
      <c r="D290" s="169" t="s">
        <v>442</v>
      </c>
      <c r="E290" s="4">
        <f t="array" ref="E290">COUNTIF($D$4:D290,D290:D290)</f>
        <v>13</v>
      </c>
      <c r="F290" s="229" t="s">
        <v>449</v>
      </c>
      <c r="G290" s="183" t="s">
        <v>1529</v>
      </c>
      <c r="H290" s="184" t="s">
        <v>1530</v>
      </c>
      <c r="I290" s="184">
        <v>450</v>
      </c>
      <c r="J290" s="185">
        <v>500</v>
      </c>
      <c r="K290" s="326" t="s">
        <v>1075</v>
      </c>
      <c r="L290" s="326">
        <v>3314850872</v>
      </c>
      <c r="M290" s="326" t="s">
        <v>1013</v>
      </c>
      <c r="O290" s="225"/>
      <c r="P290" s="225"/>
      <c r="Q290" s="225"/>
      <c r="R290" s="225"/>
      <c r="S290" s="225"/>
      <c r="T290" s="227" cm="1">
        <f t="array" ref="T290">SUM(P290:S290/J290)</f>
        <v>0</v>
      </c>
      <c r="U290" s="225"/>
      <c r="V290" s="225"/>
      <c r="W290" s="225"/>
      <c r="X290" s="225"/>
    </row>
    <row r="291" spans="1:24" ht="49.9" customHeight="1" thickBot="1" x14ac:dyDescent="0.35">
      <c r="A291" t="str">
        <f t="shared" si="22"/>
        <v>OPDSistema de Desarrollo Integral de la Familia (DIF) de Tlaquepaque14Procuraduría de Protección de NNA</v>
      </c>
      <c r="B291" t="str">
        <f t="shared" si="23"/>
        <v>OPDSistema de Desarrollo Integral de la Familia (DIF) de Tlaquepaque14</v>
      </c>
      <c r="C291" s="168" t="s">
        <v>436</v>
      </c>
      <c r="D291" s="169" t="s">
        <v>442</v>
      </c>
      <c r="E291" s="4">
        <f t="array" ref="E291">COUNTIF($D$4:D291,D291:D291)</f>
        <v>14</v>
      </c>
      <c r="F291" s="229" t="s">
        <v>449</v>
      </c>
      <c r="G291" s="183" t="s">
        <v>1531</v>
      </c>
      <c r="H291" s="184" t="s">
        <v>1532</v>
      </c>
      <c r="I291" s="184">
        <v>3000</v>
      </c>
      <c r="J291" s="185">
        <v>3500</v>
      </c>
      <c r="K291" s="327" t="s">
        <v>1075</v>
      </c>
      <c r="L291" s="327">
        <v>3314850872</v>
      </c>
      <c r="M291" s="327" t="s">
        <v>1013</v>
      </c>
      <c r="O291" s="225"/>
      <c r="P291" s="225"/>
      <c r="Q291" s="225"/>
      <c r="R291" s="225"/>
      <c r="S291" s="225"/>
      <c r="T291" s="227" cm="1">
        <f t="array" ref="T291">SUM(P291:S291/J291)</f>
        <v>0</v>
      </c>
      <c r="U291" s="225"/>
      <c r="V291" s="225"/>
      <c r="W291" s="225"/>
      <c r="X291" s="225"/>
    </row>
    <row r="292" spans="1:24" ht="49.9" customHeight="1" thickBot="1" x14ac:dyDescent="0.35">
      <c r="A292" t="str">
        <f t="shared" si="22"/>
        <v>OPDSistema de Desarrollo Integral de la Familia (DIF) de Tlaquepaque15Albergue Vista Hermosa</v>
      </c>
      <c r="B292" t="str">
        <f t="shared" si="23"/>
        <v>OPDSistema de Desarrollo Integral de la Familia (DIF) de Tlaquepaque15</v>
      </c>
      <c r="C292" s="168" t="s">
        <v>436</v>
      </c>
      <c r="D292" s="169" t="s">
        <v>442</v>
      </c>
      <c r="E292" s="4">
        <f t="array" ref="E292">COUNTIF($D$4:D292,D292:D292)</f>
        <v>15</v>
      </c>
      <c r="F292" s="171" t="s">
        <v>693</v>
      </c>
      <c r="G292" s="183" t="s">
        <v>1533</v>
      </c>
      <c r="H292" s="184" t="s">
        <v>1534</v>
      </c>
      <c r="I292" s="184">
        <v>0</v>
      </c>
      <c r="J292" s="185">
        <v>150</v>
      </c>
      <c r="K292" s="206" t="s">
        <v>1075</v>
      </c>
      <c r="L292" s="184">
        <v>3314850872</v>
      </c>
      <c r="M292" s="186" t="s">
        <v>1013</v>
      </c>
      <c r="O292" s="225"/>
      <c r="P292" s="225"/>
      <c r="Q292" s="225"/>
      <c r="R292" s="225"/>
      <c r="S292" s="225"/>
      <c r="T292" s="227" cm="1">
        <f t="array" ref="T292">SUM(P292:S292/J292)</f>
        <v>0</v>
      </c>
      <c r="U292" s="225"/>
      <c r="V292" s="225"/>
      <c r="W292" s="225"/>
      <c r="X292" s="225"/>
    </row>
    <row r="293" spans="1:24" ht="49.9" customHeight="1" thickBot="1" x14ac:dyDescent="0.35">
      <c r="A293" t="str">
        <f t="shared" si="22"/>
        <v>OPDSistema de Desarrollo Integral de la Familia (DIF) de Tlaquepaque16Protección y Restitución de Derechos de Niñas. Niños y Adolescentes</v>
      </c>
      <c r="B293" t="str">
        <f t="shared" si="23"/>
        <v>OPDSistema de Desarrollo Integral de la Familia (DIF) de Tlaquepaque16</v>
      </c>
      <c r="C293" s="168" t="s">
        <v>436</v>
      </c>
      <c r="D293" s="169" t="s">
        <v>442</v>
      </c>
      <c r="E293" s="4">
        <f t="array" ref="E293">COUNTIF($D$4:D293,D293:D293)</f>
        <v>16</v>
      </c>
      <c r="F293" s="171" t="s">
        <v>694</v>
      </c>
      <c r="G293" s="183" t="s">
        <v>1535</v>
      </c>
      <c r="H293" s="184" t="s">
        <v>1536</v>
      </c>
      <c r="I293" s="184">
        <v>120</v>
      </c>
      <c r="J293" s="185">
        <v>150</v>
      </c>
      <c r="K293" s="206" t="s">
        <v>1076</v>
      </c>
      <c r="L293" s="184">
        <v>3336571095</v>
      </c>
      <c r="M293" s="186" t="s">
        <v>1014</v>
      </c>
      <c r="O293" s="225"/>
      <c r="P293" s="225"/>
      <c r="Q293" s="225"/>
      <c r="R293" s="225"/>
      <c r="S293" s="225"/>
      <c r="T293" s="227" cm="1">
        <f t="array" ref="T293">SUM(P293:S293/J293)</f>
        <v>0</v>
      </c>
      <c r="U293" s="225"/>
      <c r="V293" s="225"/>
      <c r="W293" s="225"/>
      <c r="X293" s="225"/>
    </row>
    <row r="294" spans="1:24" ht="49.9" customHeight="1" thickBot="1" x14ac:dyDescent="0.35">
      <c r="A294" t="str">
        <f t="shared" si="22"/>
        <v>OPDSistema de Desarrollo Integral de la Familia (DIF) de Tlaquepaque17Área Médica</v>
      </c>
      <c r="B294" t="str">
        <f t="shared" si="23"/>
        <v>OPDSistema de Desarrollo Integral de la Familia (DIF) de Tlaquepaque17</v>
      </c>
      <c r="C294" s="168" t="s">
        <v>436</v>
      </c>
      <c r="D294" s="169" t="s">
        <v>442</v>
      </c>
      <c r="E294" s="4">
        <f t="array" ref="E294">COUNTIF($D$4:D294,D294:D294)</f>
        <v>17</v>
      </c>
      <c r="F294" s="238" t="s">
        <v>695</v>
      </c>
      <c r="G294" s="183" t="s">
        <v>1537</v>
      </c>
      <c r="H294" s="184" t="s">
        <v>1078</v>
      </c>
      <c r="I294" s="184">
        <v>29500</v>
      </c>
      <c r="J294" s="185">
        <v>29700</v>
      </c>
      <c r="K294" s="328" t="s">
        <v>1077</v>
      </c>
      <c r="L294" s="328">
        <v>3322553580</v>
      </c>
      <c r="M294" s="328" t="s">
        <v>1015</v>
      </c>
      <c r="O294" s="225"/>
      <c r="P294" s="225"/>
      <c r="Q294" s="225"/>
      <c r="R294" s="225"/>
      <c r="S294" s="225"/>
      <c r="T294" s="227" cm="1">
        <f t="array" ref="T294">SUM(P294:S294/J294)</f>
        <v>0</v>
      </c>
      <c r="U294" s="225"/>
      <c r="V294" s="225"/>
      <c r="W294" s="225"/>
      <c r="X294" s="225"/>
    </row>
    <row r="295" spans="1:24" ht="49.9" customHeight="1" thickBot="1" x14ac:dyDescent="0.35">
      <c r="A295" t="str">
        <f t="shared" si="22"/>
        <v>OPDSistema de Desarrollo Integral de la Familia (DIF) de Tlaquepaque18Área Médica</v>
      </c>
      <c r="B295" t="str">
        <f t="shared" si="23"/>
        <v>OPDSistema de Desarrollo Integral de la Familia (DIF) de Tlaquepaque18</v>
      </c>
      <c r="C295" s="168" t="s">
        <v>436</v>
      </c>
      <c r="D295" s="169" t="s">
        <v>442</v>
      </c>
      <c r="E295" s="4">
        <f t="array" ref="E295">COUNTIF($D$4:D295,D295:D295)</f>
        <v>18</v>
      </c>
      <c r="F295" s="238" t="s">
        <v>695</v>
      </c>
      <c r="G295" s="183" t="s">
        <v>1538</v>
      </c>
      <c r="H295" s="184" t="s">
        <v>1539</v>
      </c>
      <c r="I295" s="184">
        <v>60</v>
      </c>
      <c r="J295" s="185">
        <v>65</v>
      </c>
      <c r="K295" s="329" t="s">
        <v>1077</v>
      </c>
      <c r="L295" s="329">
        <v>3322553580</v>
      </c>
      <c r="M295" s="329" t="s">
        <v>1015</v>
      </c>
      <c r="O295" s="225"/>
      <c r="P295" s="225"/>
      <c r="Q295" s="225"/>
      <c r="R295" s="225"/>
      <c r="S295" s="225"/>
      <c r="T295" s="227" cm="1">
        <f t="array" ref="T295">SUM(P295:S295/J295)</f>
        <v>0</v>
      </c>
      <c r="U295" s="225"/>
      <c r="V295" s="225"/>
      <c r="W295" s="225"/>
      <c r="X295" s="225"/>
    </row>
    <row r="296" spans="1:24" ht="49.9" customHeight="1" thickBot="1" x14ac:dyDescent="0.35">
      <c r="A296" t="str">
        <f t="shared" si="22"/>
        <v>OPDSistema de Desarrollo Integral de la Familia (DIF) de Tlaquepaque19Área Médica</v>
      </c>
      <c r="B296" t="str">
        <f t="shared" si="23"/>
        <v>OPDSistema de Desarrollo Integral de la Familia (DIF) de Tlaquepaque19</v>
      </c>
      <c r="C296" s="168" t="s">
        <v>436</v>
      </c>
      <c r="D296" s="169" t="s">
        <v>442</v>
      </c>
      <c r="E296" s="4">
        <f t="array" ref="E296">COUNTIF($D$4:D296,D296:D296)</f>
        <v>19</v>
      </c>
      <c r="F296" s="238" t="s">
        <v>695</v>
      </c>
      <c r="G296" s="183" t="s">
        <v>1540</v>
      </c>
      <c r="H296" s="184" t="s">
        <v>1541</v>
      </c>
      <c r="I296" s="184">
        <v>8</v>
      </c>
      <c r="J296" s="185">
        <v>13</v>
      </c>
      <c r="K296" s="330" t="s">
        <v>1077</v>
      </c>
      <c r="L296" s="330">
        <v>3322553580</v>
      </c>
      <c r="M296" s="330" t="s">
        <v>1015</v>
      </c>
      <c r="O296" s="225"/>
      <c r="P296" s="225"/>
      <c r="Q296" s="225"/>
      <c r="R296" s="225"/>
      <c r="S296" s="225"/>
      <c r="T296" s="227" cm="1">
        <f t="array" ref="T296">SUM(P296:S296/J296)</f>
        <v>0</v>
      </c>
      <c r="U296" s="225"/>
      <c r="V296" s="225"/>
      <c r="W296" s="225"/>
      <c r="X296" s="225"/>
    </row>
    <row r="297" spans="1:24" ht="49.9" customHeight="1" thickBot="1" x14ac:dyDescent="0.35">
      <c r="A297" t="str">
        <f t="shared" si="22"/>
        <v>OPDSistema de Desarrollo Integral de la Familia (DIF) de Tlaquepaque20Laboratorio Clínico</v>
      </c>
      <c r="B297" t="str">
        <f t="shared" si="23"/>
        <v>OPDSistema de Desarrollo Integral de la Familia (DIF) de Tlaquepaque20</v>
      </c>
      <c r="C297" s="168" t="s">
        <v>436</v>
      </c>
      <c r="D297" s="169" t="s">
        <v>442</v>
      </c>
      <c r="E297" s="4">
        <f t="array" ref="E297">COUNTIF($D$4:D297,D297:D297)</f>
        <v>20</v>
      </c>
      <c r="F297" s="238" t="s">
        <v>696</v>
      </c>
      <c r="G297" s="183" t="s">
        <v>1542</v>
      </c>
      <c r="H297" s="184" t="s">
        <v>1078</v>
      </c>
      <c r="I297" s="184">
        <v>0</v>
      </c>
      <c r="J297" s="185">
        <v>500</v>
      </c>
      <c r="K297" s="328" t="s">
        <v>1077</v>
      </c>
      <c r="L297" s="328">
        <v>3322553580</v>
      </c>
      <c r="M297" s="328" t="s">
        <v>1015</v>
      </c>
      <c r="O297" s="225"/>
      <c r="P297" s="225"/>
      <c r="Q297" s="225"/>
      <c r="R297" s="225"/>
      <c r="S297" s="225"/>
      <c r="T297" s="227" cm="1">
        <f t="array" ref="T297">SUM(P297:S297/J297)</f>
        <v>0</v>
      </c>
      <c r="U297" s="225"/>
      <c r="V297" s="225"/>
      <c r="W297" s="225"/>
      <c r="X297" s="225"/>
    </row>
    <row r="298" spans="1:24" ht="49.9" customHeight="1" thickBot="1" x14ac:dyDescent="0.35">
      <c r="A298" t="str">
        <f t="shared" si="22"/>
        <v>OPDSistema de Desarrollo Integral de la Familia (DIF) de Tlaquepaque21Laboratorio Clínico</v>
      </c>
      <c r="B298" t="str">
        <f t="shared" si="23"/>
        <v>OPDSistema de Desarrollo Integral de la Familia (DIF) de Tlaquepaque21</v>
      </c>
      <c r="C298" s="168" t="s">
        <v>436</v>
      </c>
      <c r="D298" s="169" t="s">
        <v>442</v>
      </c>
      <c r="E298" s="4">
        <f t="array" ref="E298">COUNTIF($D$4:D298,D298:D298)</f>
        <v>21</v>
      </c>
      <c r="F298" s="238" t="s">
        <v>696</v>
      </c>
      <c r="G298" s="183" t="s">
        <v>1540</v>
      </c>
      <c r="H298" s="184" t="s">
        <v>1543</v>
      </c>
      <c r="I298" s="184">
        <v>0</v>
      </c>
      <c r="J298" s="185">
        <v>2</v>
      </c>
      <c r="K298" s="330" t="s">
        <v>1077</v>
      </c>
      <c r="L298" s="330">
        <v>3322553580</v>
      </c>
      <c r="M298" s="330" t="s">
        <v>1015</v>
      </c>
      <c r="O298" s="225"/>
      <c r="P298" s="225"/>
      <c r="Q298" s="225"/>
      <c r="R298" s="225"/>
      <c r="S298" s="225"/>
      <c r="T298" s="227" cm="1">
        <f t="array" ref="T298">SUM(P298:S298/J298)</f>
        <v>0</v>
      </c>
      <c r="U298" s="225"/>
      <c r="V298" s="225"/>
      <c r="W298" s="225"/>
      <c r="X298" s="225"/>
    </row>
    <row r="299" spans="1:24" ht="49.9" customHeight="1" thickBot="1" x14ac:dyDescent="0.35">
      <c r="A299" t="str">
        <f t="shared" si="22"/>
        <v>OPDSistema de Desarrollo Integral de la Familia (DIF) de Tlaquepaque22Por una Gestión Responsable</v>
      </c>
      <c r="B299" t="str">
        <f t="shared" si="23"/>
        <v>OPDSistema de Desarrollo Integral de la Familia (DIF) de Tlaquepaque22</v>
      </c>
      <c r="C299" s="168" t="s">
        <v>436</v>
      </c>
      <c r="D299" s="169" t="s">
        <v>442</v>
      </c>
      <c r="E299" s="4">
        <f t="array" ref="E299">COUNTIF($D$4:D299,D299:D299)</f>
        <v>22</v>
      </c>
      <c r="F299" s="238" t="s">
        <v>697</v>
      </c>
      <c r="G299" s="183" t="s">
        <v>1079</v>
      </c>
      <c r="H299" s="184" t="s">
        <v>1544</v>
      </c>
      <c r="I299" s="184">
        <v>0</v>
      </c>
      <c r="J299" s="185">
        <v>100</v>
      </c>
      <c r="K299" s="328" t="s">
        <v>1077</v>
      </c>
      <c r="L299" s="328">
        <v>3322553580</v>
      </c>
      <c r="M299" s="328" t="s">
        <v>1015</v>
      </c>
      <c r="O299" s="225"/>
      <c r="P299" s="225"/>
      <c r="Q299" s="225"/>
      <c r="R299" s="225"/>
      <c r="S299" s="225"/>
      <c r="T299" s="227" cm="1">
        <f t="array" ref="T299">SUM(P299:S299/J299)</f>
        <v>0</v>
      </c>
      <c r="U299" s="225"/>
      <c r="V299" s="225"/>
      <c r="W299" s="225"/>
      <c r="X299" s="225"/>
    </row>
    <row r="300" spans="1:24" ht="49.9" customHeight="1" thickBot="1" x14ac:dyDescent="0.35">
      <c r="A300" t="str">
        <f t="shared" si="22"/>
        <v>OPDSistema de Desarrollo Integral de la Familia (DIF) de Tlaquepaque23Por una Gestión Responsable</v>
      </c>
      <c r="B300" t="str">
        <f t="shared" si="23"/>
        <v>OPDSistema de Desarrollo Integral de la Familia (DIF) de Tlaquepaque23</v>
      </c>
      <c r="C300" s="168" t="s">
        <v>436</v>
      </c>
      <c r="D300" s="169" t="s">
        <v>442</v>
      </c>
      <c r="E300" s="4">
        <f t="array" ref="E300">COUNTIF($D$4:D300,D300:D300)</f>
        <v>23</v>
      </c>
      <c r="F300" s="238" t="s">
        <v>697</v>
      </c>
      <c r="G300" s="183" t="s">
        <v>1545</v>
      </c>
      <c r="H300" s="184" t="s">
        <v>1539</v>
      </c>
      <c r="I300" s="184">
        <v>0</v>
      </c>
      <c r="J300" s="185">
        <v>40</v>
      </c>
      <c r="K300" s="330" t="s">
        <v>1077</v>
      </c>
      <c r="L300" s="330">
        <v>3322553580</v>
      </c>
      <c r="M300" s="330" t="s">
        <v>1015</v>
      </c>
      <c r="O300" s="225"/>
      <c r="P300" s="225"/>
      <c r="Q300" s="225"/>
      <c r="R300" s="225"/>
      <c r="S300" s="225"/>
      <c r="T300" s="227" cm="1">
        <f t="array" ref="T300">SUM(P300:S300/J300)</f>
        <v>0</v>
      </c>
      <c r="U300" s="225"/>
      <c r="V300" s="225"/>
      <c r="W300" s="225"/>
      <c r="X300" s="225"/>
    </row>
    <row r="301" spans="1:24" ht="49.9" customHeight="1" thickBot="1" x14ac:dyDescent="0.35">
      <c r="A301" t="str">
        <f t="shared" si="22"/>
        <v>OPDSistema de Desarrollo Integral de la Familia (DIF) de Tlaquepaque24Rehabilitación</v>
      </c>
      <c r="B301" t="str">
        <f t="shared" si="23"/>
        <v>OPDSistema de Desarrollo Integral de la Familia (DIF) de Tlaquepaque24</v>
      </c>
      <c r="C301" s="168" t="s">
        <v>436</v>
      </c>
      <c r="D301" s="169" t="s">
        <v>442</v>
      </c>
      <c r="E301" s="4">
        <f t="array" ref="E301">COUNTIF($D$4:D301,D301:D301)</f>
        <v>24</v>
      </c>
      <c r="F301" s="238" t="s">
        <v>698</v>
      </c>
      <c r="G301" s="183" t="s">
        <v>1546</v>
      </c>
      <c r="H301" s="184" t="s">
        <v>1547</v>
      </c>
      <c r="I301" s="184">
        <v>0</v>
      </c>
      <c r="J301" s="185">
        <v>1800</v>
      </c>
      <c r="K301" s="328" t="s">
        <v>1077</v>
      </c>
      <c r="L301" s="328">
        <v>3322553580</v>
      </c>
      <c r="M301" s="328" t="s">
        <v>1015</v>
      </c>
      <c r="O301" s="225"/>
      <c r="P301" s="225"/>
      <c r="Q301" s="225"/>
      <c r="R301" s="225"/>
      <c r="S301" s="225"/>
      <c r="T301" s="227" cm="1">
        <f t="array" ref="T301">SUM(P301:S301/J301)</f>
        <v>0</v>
      </c>
      <c r="U301" s="225"/>
      <c r="V301" s="225"/>
      <c r="W301" s="225"/>
      <c r="X301" s="225"/>
    </row>
    <row r="302" spans="1:24" ht="49.9" customHeight="1" thickBot="1" x14ac:dyDescent="0.35">
      <c r="A302" t="str">
        <f t="shared" si="22"/>
        <v>OPDSistema de Desarrollo Integral de la Familia (DIF) de Tlaquepaque25Rehabilitación</v>
      </c>
      <c r="B302" t="str">
        <f t="shared" si="23"/>
        <v>OPDSistema de Desarrollo Integral de la Familia (DIF) de Tlaquepaque25</v>
      </c>
      <c r="C302" s="168" t="s">
        <v>436</v>
      </c>
      <c r="D302" s="169" t="s">
        <v>442</v>
      </c>
      <c r="E302" s="4">
        <f t="array" ref="E302">COUNTIF($D$4:D302,D302:D302)</f>
        <v>25</v>
      </c>
      <c r="F302" s="238" t="s">
        <v>698</v>
      </c>
      <c r="G302" s="183" t="s">
        <v>1548</v>
      </c>
      <c r="H302" s="184" t="s">
        <v>1549</v>
      </c>
      <c r="I302" s="184">
        <v>0</v>
      </c>
      <c r="J302" s="185">
        <v>5</v>
      </c>
      <c r="K302" s="330" t="s">
        <v>1077</v>
      </c>
      <c r="L302" s="330">
        <v>3322553580</v>
      </c>
      <c r="M302" s="330" t="s">
        <v>1015</v>
      </c>
      <c r="O302" s="225"/>
      <c r="P302" s="225"/>
      <c r="Q302" s="225"/>
      <c r="R302" s="225"/>
      <c r="S302" s="225"/>
      <c r="T302" s="227" cm="1">
        <f t="array" ref="T302">SUM(P302:S302/J302)</f>
        <v>0</v>
      </c>
      <c r="U302" s="225"/>
      <c r="V302" s="225"/>
      <c r="W302" s="225"/>
      <c r="X302" s="225"/>
    </row>
    <row r="303" spans="1:24" ht="49.9" customHeight="1" thickBot="1" x14ac:dyDescent="0.35">
      <c r="A303" t="str">
        <f t="shared" si="22"/>
        <v>OPDSistema de Desarrollo Integral de la Familia (DIF) de Tlaquepaque26Atención a la Población en Condiciones de Emergencia</v>
      </c>
      <c r="B303" t="str">
        <f t="shared" si="23"/>
        <v>OPDSistema de Desarrollo Integral de la Familia (DIF) de Tlaquepaque26</v>
      </c>
      <c r="C303" s="168" t="s">
        <v>436</v>
      </c>
      <c r="D303" s="169" t="s">
        <v>442</v>
      </c>
      <c r="E303" s="4">
        <f t="array" ref="E303">COUNTIF($D$4:D303,D303:D303)</f>
        <v>26</v>
      </c>
      <c r="F303" s="170" t="s">
        <v>456</v>
      </c>
      <c r="G303" s="183" t="s">
        <v>1550</v>
      </c>
      <c r="H303" s="184" t="s">
        <v>1551</v>
      </c>
      <c r="I303" s="184">
        <v>97</v>
      </c>
      <c r="J303" s="185">
        <v>355</v>
      </c>
      <c r="K303" s="206" t="s">
        <v>1016</v>
      </c>
      <c r="L303" s="184">
        <v>3221506285</v>
      </c>
      <c r="M303" s="186" t="s">
        <v>1017</v>
      </c>
      <c r="O303" s="225"/>
      <c r="P303" s="225"/>
      <c r="Q303" s="225"/>
      <c r="R303" s="225"/>
      <c r="S303" s="225"/>
      <c r="T303" s="227" cm="1">
        <f t="array" ref="T303">SUM(P303:S303/J303)</f>
        <v>0</v>
      </c>
      <c r="U303" s="225"/>
      <c r="V303" s="225"/>
      <c r="W303" s="225"/>
      <c r="X303" s="225"/>
    </row>
    <row r="304" spans="1:24" ht="49.9" customHeight="1" thickBot="1" x14ac:dyDescent="0.35">
      <c r="A304" t="str">
        <f t="shared" si="22"/>
        <v>OPDSistema de Desarrollo Integral de la Familia (DIF) de Tlaquepaque27Fortalecimiento Sociofamiliar</v>
      </c>
      <c r="B304" t="str">
        <f t="shared" si="23"/>
        <v>OPDSistema de Desarrollo Integral de la Familia (DIF) de Tlaquepaque27</v>
      </c>
      <c r="C304" s="168" t="s">
        <v>436</v>
      </c>
      <c r="D304" s="169" t="s">
        <v>442</v>
      </c>
      <c r="E304" s="4">
        <f t="array" ref="E304">COUNTIF($D$4:D304,D304:D304)</f>
        <v>27</v>
      </c>
      <c r="F304" s="238" t="s">
        <v>699</v>
      </c>
      <c r="G304" s="183" t="s">
        <v>1552</v>
      </c>
      <c r="H304" s="184" t="s">
        <v>1078</v>
      </c>
      <c r="I304" s="184">
        <v>3692</v>
      </c>
      <c r="J304" s="185">
        <v>3000</v>
      </c>
      <c r="K304" s="328" t="s">
        <v>1080</v>
      </c>
      <c r="L304" s="328">
        <v>3317618910</v>
      </c>
      <c r="M304" s="328" t="s">
        <v>1018</v>
      </c>
      <c r="O304" s="225"/>
      <c r="P304" s="225"/>
      <c r="Q304" s="225"/>
      <c r="R304" s="225"/>
      <c r="S304" s="225"/>
      <c r="T304" s="227" cm="1">
        <f t="array" ref="T304">SUM(P304:S304/J304)</f>
        <v>0</v>
      </c>
      <c r="U304" s="225"/>
      <c r="V304" s="225"/>
      <c r="W304" s="225"/>
      <c r="X304" s="225"/>
    </row>
    <row r="305" spans="1:24" ht="49.9" customHeight="1" thickBot="1" x14ac:dyDescent="0.35">
      <c r="A305" t="str">
        <f t="shared" si="22"/>
        <v>OPDSistema de Desarrollo Integral de la Familia (DIF) de Tlaquepaque28Fortalecimiento Sociofamiliar</v>
      </c>
      <c r="B305" t="str">
        <f t="shared" si="23"/>
        <v>OPDSistema de Desarrollo Integral de la Familia (DIF) de Tlaquepaque28</v>
      </c>
      <c r="C305" s="168" t="s">
        <v>436</v>
      </c>
      <c r="D305" s="169" t="s">
        <v>442</v>
      </c>
      <c r="E305" s="4">
        <f t="array" ref="E305">COUNTIF($D$4:D305,D305:D305)</f>
        <v>28</v>
      </c>
      <c r="F305" s="238" t="s">
        <v>699</v>
      </c>
      <c r="G305" s="183" t="s">
        <v>1553</v>
      </c>
      <c r="H305" s="184" t="s">
        <v>1554</v>
      </c>
      <c r="I305" s="184">
        <v>1208</v>
      </c>
      <c r="J305" s="185">
        <v>1400</v>
      </c>
      <c r="K305" s="329" t="s">
        <v>1080</v>
      </c>
      <c r="L305" s="329">
        <v>3317618910</v>
      </c>
      <c r="M305" s="329" t="s">
        <v>1018</v>
      </c>
      <c r="O305" s="225"/>
      <c r="P305" s="225"/>
      <c r="Q305" s="225"/>
      <c r="R305" s="225"/>
      <c r="S305" s="225"/>
      <c r="T305" s="227" cm="1">
        <f t="array" ref="T305">SUM(P305:S305/J305)</f>
        <v>0</v>
      </c>
      <c r="U305" s="225"/>
      <c r="V305" s="225"/>
      <c r="W305" s="225"/>
      <c r="X305" s="225"/>
    </row>
    <row r="306" spans="1:24" ht="49.9" customHeight="1" thickBot="1" x14ac:dyDescent="0.35">
      <c r="A306" t="str">
        <f t="shared" si="22"/>
        <v>OPDSistema de Desarrollo Integral de la Familia (DIF) de Tlaquepaque29Fortalecimiento Sociofamiliar</v>
      </c>
      <c r="B306" t="str">
        <f t="shared" si="23"/>
        <v>OPDSistema de Desarrollo Integral de la Familia (DIF) de Tlaquepaque29</v>
      </c>
      <c r="C306" s="168" t="s">
        <v>436</v>
      </c>
      <c r="D306" s="169" t="s">
        <v>442</v>
      </c>
      <c r="E306" s="4">
        <f t="array" ref="E306">COUNTIF($D$4:D306,D306:D306)</f>
        <v>29</v>
      </c>
      <c r="F306" s="238" t="s">
        <v>699</v>
      </c>
      <c r="G306" s="183" t="s">
        <v>767</v>
      </c>
      <c r="H306" s="184" t="s">
        <v>1104</v>
      </c>
      <c r="I306" s="184">
        <v>2063</v>
      </c>
      <c r="J306" s="185">
        <v>2000</v>
      </c>
      <c r="K306" s="330" t="s">
        <v>1080</v>
      </c>
      <c r="L306" s="330">
        <v>3317618910</v>
      </c>
      <c r="M306" s="330" t="s">
        <v>1018</v>
      </c>
      <c r="O306" s="225"/>
      <c r="P306" s="225"/>
      <c r="Q306" s="225"/>
      <c r="R306" s="225"/>
      <c r="S306" s="225"/>
      <c r="T306" s="227" cm="1">
        <f t="array" ref="T306">SUM(P306:S306/J306)</f>
        <v>0</v>
      </c>
      <c r="U306" s="225"/>
      <c r="V306" s="225"/>
      <c r="W306" s="225"/>
      <c r="X306" s="225"/>
    </row>
    <row r="307" spans="1:24" ht="49.9" customHeight="1" thickBot="1" x14ac:dyDescent="0.35">
      <c r="A307" t="str">
        <f t="shared" si="22"/>
        <v>OPDSistema de Desarrollo Integral de la Familia (DIF) de Tlaquepaque30Atención Integral a personas a Adultos Mayores</v>
      </c>
      <c r="B307" t="str">
        <f t="shared" si="23"/>
        <v>OPDSistema de Desarrollo Integral de la Familia (DIF) de Tlaquepaque30</v>
      </c>
      <c r="C307" s="168" t="s">
        <v>436</v>
      </c>
      <c r="D307" s="169" t="s">
        <v>442</v>
      </c>
      <c r="E307" s="4">
        <f t="array" ref="E307">COUNTIF($D$4:D307,D307:D307)</f>
        <v>30</v>
      </c>
      <c r="F307" s="238" t="s">
        <v>700</v>
      </c>
      <c r="G307" s="183" t="s">
        <v>1555</v>
      </c>
      <c r="H307" s="184" t="s">
        <v>1556</v>
      </c>
      <c r="I307" s="184">
        <v>2000</v>
      </c>
      <c r="J307" s="185">
        <v>10000</v>
      </c>
      <c r="K307" s="328" t="s">
        <v>1081</v>
      </c>
      <c r="L307" s="328">
        <v>3336803199</v>
      </c>
      <c r="M307" s="328" t="s">
        <v>1019</v>
      </c>
      <c r="O307" s="225"/>
      <c r="P307" s="225"/>
      <c r="Q307" s="225"/>
      <c r="R307" s="225"/>
      <c r="S307" s="225"/>
      <c r="T307" s="227" cm="1">
        <f t="array" ref="T307">SUM(P307:S307/J307)</f>
        <v>0</v>
      </c>
      <c r="U307" s="225"/>
      <c r="V307" s="225"/>
      <c r="W307" s="225"/>
      <c r="X307" s="225"/>
    </row>
    <row r="308" spans="1:24" ht="49.9" customHeight="1" thickBot="1" x14ac:dyDescent="0.35">
      <c r="A308" t="str">
        <f t="shared" si="22"/>
        <v>OPDSistema de Desarrollo Integral de la Familia (DIF) de Tlaquepaque31Atención Integral a personas a Adultos Mayores</v>
      </c>
      <c r="B308" t="str">
        <f t="shared" si="23"/>
        <v>OPDSistema de Desarrollo Integral de la Familia (DIF) de Tlaquepaque31</v>
      </c>
      <c r="C308" s="168" t="s">
        <v>436</v>
      </c>
      <c r="D308" s="169" t="s">
        <v>442</v>
      </c>
      <c r="E308" s="4">
        <f t="array" ref="E308">COUNTIF($D$4:D308,D308:D308)</f>
        <v>31</v>
      </c>
      <c r="F308" s="238" t="s">
        <v>700</v>
      </c>
      <c r="G308" s="183" t="s">
        <v>1557</v>
      </c>
      <c r="H308" s="184" t="s">
        <v>1558</v>
      </c>
      <c r="I308" s="184">
        <v>1800</v>
      </c>
      <c r="J308" s="185">
        <v>7000</v>
      </c>
      <c r="K308" s="329" t="s">
        <v>1081</v>
      </c>
      <c r="L308" s="329">
        <v>3336803199</v>
      </c>
      <c r="M308" s="329" t="s">
        <v>1019</v>
      </c>
      <c r="O308" s="225"/>
      <c r="P308" s="225"/>
      <c r="Q308" s="225"/>
      <c r="R308" s="225"/>
      <c r="S308" s="225"/>
      <c r="T308" s="227" cm="1">
        <f t="array" ref="T308">SUM(P308:S308/J308)</f>
        <v>0</v>
      </c>
      <c r="U308" s="225"/>
      <c r="V308" s="225"/>
      <c r="W308" s="225"/>
      <c r="X308" s="225"/>
    </row>
    <row r="309" spans="1:24" ht="49.9" customHeight="1" thickBot="1" x14ac:dyDescent="0.35">
      <c r="A309" t="str">
        <f t="shared" si="22"/>
        <v>OPDSistema de Desarrollo Integral de la Familia (DIF) de Tlaquepaque32Atención Integral a personas a Adultos Mayores</v>
      </c>
      <c r="B309" t="str">
        <f t="shared" si="23"/>
        <v>OPDSistema de Desarrollo Integral de la Familia (DIF) de Tlaquepaque32</v>
      </c>
      <c r="C309" s="168" t="s">
        <v>436</v>
      </c>
      <c r="D309" s="169" t="s">
        <v>442</v>
      </c>
      <c r="E309" s="4">
        <f t="array" ref="E309">COUNTIF($D$4:D309,D309:D309)</f>
        <v>32</v>
      </c>
      <c r="F309" s="238" t="s">
        <v>700</v>
      </c>
      <c r="G309" s="183" t="s">
        <v>1559</v>
      </c>
      <c r="H309" s="184" t="s">
        <v>1560</v>
      </c>
      <c r="I309" s="184">
        <v>0</v>
      </c>
      <c r="J309" s="185">
        <v>25</v>
      </c>
      <c r="K309" s="330" t="s">
        <v>1081</v>
      </c>
      <c r="L309" s="330">
        <v>3336803199</v>
      </c>
      <c r="M309" s="330" t="s">
        <v>1019</v>
      </c>
      <c r="O309" s="225"/>
      <c r="P309" s="225"/>
      <c r="Q309" s="225"/>
      <c r="R309" s="225"/>
      <c r="S309" s="225"/>
      <c r="T309" s="227" cm="1">
        <f t="array" ref="T309">SUM(P309:S309/J309)</f>
        <v>0</v>
      </c>
      <c r="U309" s="225"/>
      <c r="V309" s="225"/>
      <c r="W309" s="225"/>
      <c r="X309" s="225"/>
    </row>
    <row r="310" spans="1:24" ht="49.9" customHeight="1" thickBot="1" x14ac:dyDescent="0.35">
      <c r="A310" t="str">
        <f t="shared" si="22"/>
        <v>OPDSistema de Desarrollo Integral de la Familia (DIF) de Tlaquepaque33CDC</v>
      </c>
      <c r="B310" t="str">
        <f t="shared" si="23"/>
        <v>OPDSistema de Desarrollo Integral de la Familia (DIF) de Tlaquepaque33</v>
      </c>
      <c r="C310" s="168" t="s">
        <v>436</v>
      </c>
      <c r="D310" s="169" t="s">
        <v>442</v>
      </c>
      <c r="E310" s="4">
        <f t="array" ref="E310">COUNTIF($D$4:D310,D310:D310)</f>
        <v>33</v>
      </c>
      <c r="F310" s="229" t="s">
        <v>459</v>
      </c>
      <c r="G310" s="183" t="s">
        <v>1561</v>
      </c>
      <c r="H310" s="184" t="s">
        <v>1562</v>
      </c>
      <c r="I310" s="184">
        <v>6</v>
      </c>
      <c r="J310" s="185">
        <v>10</v>
      </c>
      <c r="K310" s="325" t="s">
        <v>1081</v>
      </c>
      <c r="L310" s="325">
        <v>3336803199</v>
      </c>
      <c r="M310" s="325" t="s">
        <v>1019</v>
      </c>
      <c r="O310" s="225"/>
      <c r="P310" s="225"/>
      <c r="Q310" s="225"/>
      <c r="R310" s="225"/>
      <c r="S310" s="225"/>
      <c r="T310" s="227" cm="1">
        <f t="array" ref="T310">SUM(P310:S310/J310)</f>
        <v>0</v>
      </c>
      <c r="U310" s="225"/>
      <c r="V310" s="225"/>
      <c r="W310" s="225"/>
      <c r="X310" s="225"/>
    </row>
    <row r="311" spans="1:24" ht="49.9" customHeight="1" thickBot="1" x14ac:dyDescent="0.35">
      <c r="A311" t="str">
        <f t="shared" si="22"/>
        <v>OPDSistema de Desarrollo Integral de la Familia (DIF) de Tlaquepaque34CDC</v>
      </c>
      <c r="B311" t="str">
        <f t="shared" si="23"/>
        <v>OPDSistema de Desarrollo Integral de la Familia (DIF) de Tlaquepaque34</v>
      </c>
      <c r="C311" s="168" t="s">
        <v>436</v>
      </c>
      <c r="D311" s="169" t="s">
        <v>442</v>
      </c>
      <c r="E311" s="4">
        <f t="array" ref="E311">COUNTIF($D$4:D311,D311:D311)</f>
        <v>34</v>
      </c>
      <c r="F311" s="229" t="s">
        <v>459</v>
      </c>
      <c r="G311" s="183" t="s">
        <v>1563</v>
      </c>
      <c r="H311" s="184" t="s">
        <v>1102</v>
      </c>
      <c r="I311" s="184">
        <v>0</v>
      </c>
      <c r="J311" s="200">
        <v>0</v>
      </c>
      <c r="K311" s="326" t="s">
        <v>1081</v>
      </c>
      <c r="L311" s="326">
        <v>3336803199</v>
      </c>
      <c r="M311" s="326" t="s">
        <v>1019</v>
      </c>
      <c r="O311" s="225"/>
      <c r="P311" s="225"/>
      <c r="Q311" s="225"/>
      <c r="R311" s="225"/>
      <c r="S311" s="225"/>
      <c r="T311" s="227" t="e" cm="1">
        <f t="array" ref="T311">SUM(P311:S311/J311)</f>
        <v>#DIV/0!</v>
      </c>
      <c r="U311" s="225"/>
      <c r="V311" s="225"/>
      <c r="W311" s="225"/>
      <c r="X311" s="225"/>
    </row>
    <row r="312" spans="1:24" ht="49.9" customHeight="1" thickBot="1" x14ac:dyDescent="0.35">
      <c r="A312" t="str">
        <f t="shared" si="22"/>
        <v>OPDSistema de Desarrollo Integral de la Familia (DIF) de Tlaquepaque35CDC</v>
      </c>
      <c r="B312" t="str">
        <f t="shared" si="23"/>
        <v>OPDSistema de Desarrollo Integral de la Familia (DIF) de Tlaquepaque35</v>
      </c>
      <c r="C312" s="168" t="s">
        <v>436</v>
      </c>
      <c r="D312" s="169" t="s">
        <v>442</v>
      </c>
      <c r="E312" s="4">
        <f t="array" ref="E312">COUNTIF($D$4:D312,D312:D312)</f>
        <v>35</v>
      </c>
      <c r="F312" s="229" t="s">
        <v>459</v>
      </c>
      <c r="G312" s="183" t="s">
        <v>1564</v>
      </c>
      <c r="H312" s="184" t="s">
        <v>1452</v>
      </c>
      <c r="I312" s="184">
        <v>1000</v>
      </c>
      <c r="J312" s="185">
        <v>1500</v>
      </c>
      <c r="K312" s="327" t="s">
        <v>1081</v>
      </c>
      <c r="L312" s="327">
        <v>3336803199</v>
      </c>
      <c r="M312" s="327" t="s">
        <v>1019</v>
      </c>
      <c r="O312" s="225"/>
      <c r="P312" s="225"/>
      <c r="Q312" s="225"/>
      <c r="R312" s="225"/>
      <c r="S312" s="225"/>
      <c r="T312" s="227" cm="1">
        <f t="array" ref="T312">SUM(P312:S312/J312)</f>
        <v>0</v>
      </c>
      <c r="U312" s="225"/>
      <c r="V312" s="225"/>
      <c r="W312" s="225"/>
      <c r="X312" s="225"/>
    </row>
    <row r="313" spans="1:24" ht="49.9" customHeight="1" thickBot="1" x14ac:dyDescent="0.35">
      <c r="A313" t="str">
        <f t="shared" si="22"/>
        <v>OPDSistema de Desarrollo Integral de la Familia (DIF) de Tlaquepaque36Clínica Deportiva Prevención de Adicciones</v>
      </c>
      <c r="B313" t="str">
        <f t="shared" si="23"/>
        <v>OPDSistema de Desarrollo Integral de la Familia (DIF) de Tlaquepaque36</v>
      </c>
      <c r="C313" s="168" t="s">
        <v>436</v>
      </c>
      <c r="D313" s="169" t="s">
        <v>442</v>
      </c>
      <c r="E313" s="4">
        <f t="array" ref="E313">COUNTIF($D$4:D313,D313:D313)</f>
        <v>36</v>
      </c>
      <c r="F313" s="171" t="s">
        <v>701</v>
      </c>
      <c r="G313" s="183" t="s">
        <v>1565</v>
      </c>
      <c r="H313" s="184" t="s">
        <v>1566</v>
      </c>
      <c r="I313" s="184">
        <v>25</v>
      </c>
      <c r="J313" s="185">
        <v>30</v>
      </c>
      <c r="K313" s="206" t="s">
        <v>1020</v>
      </c>
      <c r="L313" s="184">
        <v>3314636880</v>
      </c>
      <c r="M313" s="186" t="s">
        <v>1021</v>
      </c>
      <c r="O313" s="225"/>
      <c r="P313" s="225"/>
      <c r="Q313" s="225"/>
      <c r="R313" s="225"/>
      <c r="S313" s="225"/>
      <c r="T313" s="227" cm="1">
        <f t="array" ref="T313">SUM(P313:S313/J313)</f>
        <v>0</v>
      </c>
      <c r="U313" s="225"/>
      <c r="V313" s="225"/>
      <c r="W313" s="225"/>
      <c r="X313" s="225"/>
    </row>
    <row r="314" spans="1:24" ht="49.9" customHeight="1" thickBot="1" x14ac:dyDescent="0.35">
      <c r="A314" t="str">
        <f t="shared" si="22"/>
        <v>OPDSistema de Desarrollo Integral de la Familia (DIF) de Tlaquepaque37Prevención de Embarazo Adolescente</v>
      </c>
      <c r="B314" t="str">
        <f t="shared" si="23"/>
        <v>OPDSistema de Desarrollo Integral de la Familia (DIF) de Tlaquepaque37</v>
      </c>
      <c r="C314" s="168" t="s">
        <v>436</v>
      </c>
      <c r="D314" s="169" t="s">
        <v>442</v>
      </c>
      <c r="E314" s="4">
        <f t="array" ref="E314">COUNTIF($D$4:D314,D314:D314)</f>
        <v>37</v>
      </c>
      <c r="F314" s="171" t="s">
        <v>702</v>
      </c>
      <c r="G314" s="183" t="s">
        <v>1567</v>
      </c>
      <c r="H314" s="184" t="s">
        <v>1566</v>
      </c>
      <c r="I314" s="184">
        <v>1000</v>
      </c>
      <c r="J314" s="185">
        <v>1100</v>
      </c>
      <c r="K314" s="206" t="s">
        <v>1020</v>
      </c>
      <c r="L314" s="184">
        <v>3314636880</v>
      </c>
      <c r="M314" s="186" t="s">
        <v>1021</v>
      </c>
      <c r="O314" s="225"/>
      <c r="P314" s="225"/>
      <c r="Q314" s="225"/>
      <c r="R314" s="225"/>
      <c r="S314" s="225"/>
      <c r="T314" s="227" cm="1">
        <f t="array" ref="T314">SUM(P314:S314/J314)</f>
        <v>0</v>
      </c>
      <c r="U314" s="225"/>
      <c r="V314" s="225"/>
      <c r="W314" s="225"/>
      <c r="X314" s="225"/>
    </row>
    <row r="315" spans="1:24" ht="49.9" customHeight="1" thickBot="1" x14ac:dyDescent="0.35">
      <c r="A315" t="str">
        <f t="shared" si="22"/>
        <v>OPDSistema de Desarrollo Integral de la Familia (DIF) de Tlaquepaque38Crecer sin Violencia</v>
      </c>
      <c r="B315" t="str">
        <f t="shared" si="23"/>
        <v>OPDSistema de Desarrollo Integral de la Familia (DIF) de Tlaquepaque38</v>
      </c>
      <c r="C315" s="168" t="s">
        <v>436</v>
      </c>
      <c r="D315" s="169" t="s">
        <v>442</v>
      </c>
      <c r="E315" s="4">
        <f t="array" ref="E315">COUNTIF($D$4:D315,D315:D315)</f>
        <v>38</v>
      </c>
      <c r="F315" s="171" t="s">
        <v>703</v>
      </c>
      <c r="G315" s="183" t="s">
        <v>1568</v>
      </c>
      <c r="H315" s="184" t="s">
        <v>1569</v>
      </c>
      <c r="I315" s="184">
        <v>700</v>
      </c>
      <c r="J315" s="185">
        <v>750</v>
      </c>
      <c r="K315" s="206" t="s">
        <v>1020</v>
      </c>
      <c r="L315" s="184">
        <v>3314636880</v>
      </c>
      <c r="M315" s="186" t="s">
        <v>1021</v>
      </c>
      <c r="O315" s="225"/>
      <c r="P315" s="225"/>
      <c r="Q315" s="225"/>
      <c r="R315" s="225"/>
      <c r="S315" s="225"/>
      <c r="T315" s="227" cm="1">
        <f t="array" ref="T315">SUM(P315:S315/J315)</f>
        <v>0</v>
      </c>
      <c r="U315" s="225"/>
      <c r="V315" s="225"/>
      <c r="W315" s="225"/>
      <c r="X315" s="225"/>
    </row>
    <row r="316" spans="1:24" ht="49.9" customHeight="1" thickBot="1" x14ac:dyDescent="0.35">
      <c r="A316" t="str">
        <f t="shared" si="22"/>
        <v>OPDSistema de Desarrollo Integral de la Familia (DIF) de Tlaquepaque39Situación de Calle</v>
      </c>
      <c r="B316" t="str">
        <f t="shared" si="23"/>
        <v>OPDSistema de Desarrollo Integral de la Familia (DIF) de Tlaquepaque39</v>
      </c>
      <c r="C316" s="168" t="s">
        <v>436</v>
      </c>
      <c r="D316" s="169" t="s">
        <v>442</v>
      </c>
      <c r="E316" s="4">
        <f t="array" ref="E316">COUNTIF($D$4:D316,D316:D316)</f>
        <v>39</v>
      </c>
      <c r="F316" s="171" t="s">
        <v>704</v>
      </c>
      <c r="G316" s="183" t="s">
        <v>1570</v>
      </c>
      <c r="H316" s="184" t="s">
        <v>1571</v>
      </c>
      <c r="I316" s="184">
        <v>200</v>
      </c>
      <c r="J316" s="185">
        <v>250</v>
      </c>
      <c r="K316" s="206" t="s">
        <v>1020</v>
      </c>
      <c r="L316" s="184">
        <v>3314636880</v>
      </c>
      <c r="M316" s="186" t="s">
        <v>1021</v>
      </c>
      <c r="O316" s="225"/>
      <c r="P316" s="225"/>
      <c r="Q316" s="225"/>
      <c r="R316" s="225"/>
      <c r="S316" s="225"/>
      <c r="T316" s="227" cm="1">
        <f t="array" ref="T316">SUM(P316:S316/J316)</f>
        <v>0</v>
      </c>
      <c r="U316" s="225"/>
      <c r="V316" s="225"/>
      <c r="W316" s="225"/>
      <c r="X316" s="225"/>
    </row>
    <row r="317" spans="1:24" ht="49.9" customHeight="1" thickBot="1" x14ac:dyDescent="0.35">
      <c r="A317" t="str">
        <f t="shared" si="22"/>
        <v>OPDSistema de Desarrollo Integral de la Familia (DIF) de Tlaquepaque40Mejoramiento Educativo</v>
      </c>
      <c r="B317" t="str">
        <f t="shared" si="23"/>
        <v>OPDSistema de Desarrollo Integral de la Familia (DIF) de Tlaquepaque40</v>
      </c>
      <c r="C317" s="168" t="s">
        <v>436</v>
      </c>
      <c r="D317" s="169" t="s">
        <v>442</v>
      </c>
      <c r="E317" s="4">
        <f t="array" ref="E317">COUNTIF($D$4:D317,D317:D317)</f>
        <v>40</v>
      </c>
      <c r="F317" s="171" t="s">
        <v>705</v>
      </c>
      <c r="G317" s="183" t="s">
        <v>1572</v>
      </c>
      <c r="H317" s="184" t="s">
        <v>1573</v>
      </c>
      <c r="I317" s="184">
        <v>0</v>
      </c>
      <c r="J317" s="185">
        <v>320</v>
      </c>
      <c r="K317" s="206" t="s">
        <v>1082</v>
      </c>
      <c r="L317" s="184">
        <v>3317428376</v>
      </c>
      <c r="M317" s="186" t="s">
        <v>1022</v>
      </c>
      <c r="O317" s="225"/>
      <c r="P317" s="225"/>
      <c r="Q317" s="225"/>
      <c r="R317" s="225"/>
      <c r="S317" s="225"/>
      <c r="T317" s="227" cm="1">
        <f t="array" ref="T317">SUM(P317:S317/J317)</f>
        <v>0</v>
      </c>
      <c r="U317" s="225"/>
      <c r="V317" s="225"/>
      <c r="W317" s="225"/>
      <c r="X317" s="225"/>
    </row>
    <row r="318" spans="1:24" ht="49.9" customHeight="1" thickBot="1" x14ac:dyDescent="0.35">
      <c r="A318" t="str">
        <f t="shared" si="22"/>
        <v>OPDSistema de Desarrollo Integral de la Familia (DIF) de Tlaquepaque41Prevención y Detención de abuso Sexual</v>
      </c>
      <c r="B318" t="str">
        <f t="shared" si="23"/>
        <v>OPDSistema de Desarrollo Integral de la Familia (DIF) de Tlaquepaque41</v>
      </c>
      <c r="C318" s="168" t="s">
        <v>436</v>
      </c>
      <c r="D318" s="169" t="s">
        <v>442</v>
      </c>
      <c r="E318" s="4">
        <f t="array" ref="E318">COUNTIF($D$4:D318,D318:D318)</f>
        <v>41</v>
      </c>
      <c r="F318" s="238" t="s">
        <v>706</v>
      </c>
      <c r="G318" s="183" t="s">
        <v>1574</v>
      </c>
      <c r="H318" s="184" t="s">
        <v>1575</v>
      </c>
      <c r="I318" s="184">
        <v>0</v>
      </c>
      <c r="J318" s="185">
        <v>9</v>
      </c>
      <c r="K318" s="328" t="s">
        <v>1082</v>
      </c>
      <c r="L318" s="328">
        <v>3317428376</v>
      </c>
      <c r="M318" s="328" t="s">
        <v>1022</v>
      </c>
      <c r="O318" s="225"/>
      <c r="P318" s="225"/>
      <c r="Q318" s="225"/>
      <c r="R318" s="225"/>
      <c r="S318" s="225"/>
      <c r="T318" s="227" cm="1">
        <f t="array" ref="T318">SUM(P318:S318/J318)</f>
        <v>0</v>
      </c>
      <c r="U318" s="225"/>
      <c r="V318" s="225"/>
      <c r="W318" s="225"/>
      <c r="X318" s="225"/>
    </row>
    <row r="319" spans="1:24" ht="49.9" customHeight="1" thickBot="1" x14ac:dyDescent="0.35">
      <c r="A319" t="str">
        <f t="shared" si="22"/>
        <v>OPDSistema de Desarrollo Integral de la Familia (DIF) de Tlaquepaque42Prevención y Detención de abuso Sexual</v>
      </c>
      <c r="B319" t="str">
        <f t="shared" si="23"/>
        <v>OPDSistema de Desarrollo Integral de la Familia (DIF) de Tlaquepaque42</v>
      </c>
      <c r="C319" s="168" t="s">
        <v>436</v>
      </c>
      <c r="D319" s="169" t="s">
        <v>442</v>
      </c>
      <c r="E319" s="4">
        <f t="array" ref="E319">COUNTIF($D$4:D319,D319:D319)</f>
        <v>42</v>
      </c>
      <c r="F319" s="238" t="s">
        <v>706</v>
      </c>
      <c r="G319" s="183" t="s">
        <v>1576</v>
      </c>
      <c r="H319" s="184" t="s">
        <v>1577</v>
      </c>
      <c r="I319" s="184">
        <v>0</v>
      </c>
      <c r="J319" s="185">
        <v>27</v>
      </c>
      <c r="K319" s="330" t="s">
        <v>1082</v>
      </c>
      <c r="L319" s="330">
        <v>3317428376</v>
      </c>
      <c r="M319" s="330" t="s">
        <v>1022</v>
      </c>
      <c r="O319" s="225"/>
      <c r="P319" s="225"/>
      <c r="Q319" s="225"/>
      <c r="R319" s="225"/>
      <c r="S319" s="225"/>
      <c r="T319" s="227" cm="1">
        <f t="array" ref="T319">SUM(P319:S319/J319)</f>
        <v>0</v>
      </c>
      <c r="U319" s="225"/>
      <c r="V319" s="225"/>
      <c r="W319" s="225"/>
      <c r="X319" s="225"/>
    </row>
    <row r="320" spans="1:24" ht="49.9" customHeight="1" thickBot="1" x14ac:dyDescent="0.35">
      <c r="A320" t="str">
        <f t="shared" si="22"/>
        <v>OPDIMJUVET1Beca Joven</v>
      </c>
      <c r="B320" t="str">
        <f t="shared" si="23"/>
        <v>OPDIMJUVET1</v>
      </c>
      <c r="C320" s="168" t="s">
        <v>436</v>
      </c>
      <c r="D320" s="169" t="s">
        <v>466</v>
      </c>
      <c r="E320" s="4">
        <f t="array" ref="E320">COUNTIF($D$4:D320,D320:D320)</f>
        <v>1</v>
      </c>
      <c r="F320" s="170" t="s">
        <v>467</v>
      </c>
      <c r="G320" s="183" t="s">
        <v>1578</v>
      </c>
      <c r="H320" s="184" t="s">
        <v>1579</v>
      </c>
      <c r="I320" s="184">
        <v>0</v>
      </c>
      <c r="J320" s="185">
        <v>100</v>
      </c>
      <c r="K320" s="206" t="s">
        <v>1023</v>
      </c>
      <c r="L320" s="219">
        <v>332464264041</v>
      </c>
      <c r="M320" s="186" t="s">
        <v>1024</v>
      </c>
      <c r="O320" s="225"/>
      <c r="P320" s="225"/>
      <c r="Q320" s="225"/>
      <c r="R320" s="225"/>
      <c r="S320" s="225"/>
      <c r="T320" s="227" cm="1">
        <f t="array" ref="T320">SUM(P320:S320/J320)</f>
        <v>0</v>
      </c>
      <c r="U320" s="225"/>
      <c r="V320" s="225"/>
      <c r="W320" s="225"/>
      <c r="X320" s="225"/>
    </row>
    <row r="321" spans="1:24" ht="49.9" customHeight="1" thickBot="1" x14ac:dyDescent="0.35">
      <c r="A321" t="str">
        <f t="shared" si="22"/>
        <v>OPDIMJUVET2Cabildo Juvenil</v>
      </c>
      <c r="B321" t="str">
        <f t="shared" si="23"/>
        <v>OPDIMJUVET2</v>
      </c>
      <c r="C321" s="168" t="s">
        <v>436</v>
      </c>
      <c r="D321" s="169" t="s">
        <v>466</v>
      </c>
      <c r="E321" s="4">
        <f t="array" ref="E321">COUNTIF($D$4:D321,D321:D321)</f>
        <v>2</v>
      </c>
      <c r="F321" s="171" t="s">
        <v>707</v>
      </c>
      <c r="G321" s="183" t="s">
        <v>1580</v>
      </c>
      <c r="H321" s="184" t="s">
        <v>785</v>
      </c>
      <c r="I321" s="184">
        <v>0</v>
      </c>
      <c r="J321" s="185">
        <v>6</v>
      </c>
      <c r="K321" s="206" t="s">
        <v>1023</v>
      </c>
      <c r="L321" s="219">
        <v>332464264041</v>
      </c>
      <c r="M321" s="186" t="s">
        <v>1024</v>
      </c>
      <c r="O321" s="225"/>
      <c r="P321" s="225"/>
      <c r="Q321" s="225"/>
      <c r="R321" s="225"/>
      <c r="S321" s="225"/>
      <c r="T321" s="227" cm="1">
        <f t="array" ref="T321">SUM(P321:S321/J321)</f>
        <v>0</v>
      </c>
      <c r="U321" s="225"/>
      <c r="V321" s="225"/>
      <c r="W321" s="225"/>
      <c r="X321" s="225"/>
    </row>
    <row r="322" spans="1:24" ht="49.9" customHeight="1" thickBot="1" x14ac:dyDescent="0.35">
      <c r="A322" t="str">
        <f t="shared" si="22"/>
        <v>OPDIMJUVET3Cine en tu Barrio</v>
      </c>
      <c r="B322" t="str">
        <f t="shared" si="23"/>
        <v>OPDIMJUVET3</v>
      </c>
      <c r="C322" s="168" t="s">
        <v>436</v>
      </c>
      <c r="D322" s="169" t="s">
        <v>466</v>
      </c>
      <c r="E322" s="4">
        <f t="array" ref="E322">COUNTIF($D$4:D322,D322:D322)</f>
        <v>3</v>
      </c>
      <c r="F322" s="171" t="s">
        <v>708</v>
      </c>
      <c r="G322" s="183" t="s">
        <v>786</v>
      </c>
      <c r="H322" s="184" t="s">
        <v>787</v>
      </c>
      <c r="I322" s="184">
        <v>1000</v>
      </c>
      <c r="J322" s="185">
        <v>1200</v>
      </c>
      <c r="K322" s="206" t="s">
        <v>1023</v>
      </c>
      <c r="L322" s="219">
        <v>332464264041</v>
      </c>
      <c r="M322" s="186" t="s">
        <v>1024</v>
      </c>
      <c r="O322" s="225"/>
      <c r="P322" s="225"/>
      <c r="Q322" s="225"/>
      <c r="R322" s="225"/>
      <c r="S322" s="225"/>
      <c r="T322" s="227" cm="1">
        <f t="array" ref="T322">SUM(P322:S322/J322)</f>
        <v>0</v>
      </c>
      <c r="U322" s="225"/>
      <c r="V322" s="225"/>
      <c r="W322" s="225"/>
      <c r="X322" s="225"/>
    </row>
    <row r="323" spans="1:24" ht="49.9" customHeight="1" thickBot="1" x14ac:dyDescent="0.35">
      <c r="A323" t="str">
        <f t="shared" si="22"/>
        <v>OPDIMJUVET4Coloquios Juveniles</v>
      </c>
      <c r="B323" t="str">
        <f t="shared" si="23"/>
        <v>OPDIMJUVET4</v>
      </c>
      <c r="C323" s="168" t="s">
        <v>436</v>
      </c>
      <c r="D323" s="169" t="s">
        <v>466</v>
      </c>
      <c r="E323" s="4">
        <f t="array" ref="E323">COUNTIF($D$4:D323,D323:D323)</f>
        <v>4</v>
      </c>
      <c r="F323" s="171" t="s">
        <v>709</v>
      </c>
      <c r="G323" s="183" t="s">
        <v>1581</v>
      </c>
      <c r="H323" s="184" t="s">
        <v>1582</v>
      </c>
      <c r="I323" s="184">
        <v>3500</v>
      </c>
      <c r="J323" s="185">
        <v>3700</v>
      </c>
      <c r="K323" s="206" t="s">
        <v>1023</v>
      </c>
      <c r="L323" s="219">
        <v>332464264041</v>
      </c>
      <c r="M323" s="186" t="s">
        <v>1024</v>
      </c>
      <c r="O323" s="225"/>
      <c r="P323" s="225"/>
      <c r="Q323" s="225"/>
      <c r="R323" s="225"/>
      <c r="S323" s="225"/>
      <c r="T323" s="227" cm="1">
        <f t="array" ref="T323">SUM(P323:S323/J323)</f>
        <v>0</v>
      </c>
      <c r="U323" s="225"/>
      <c r="V323" s="225"/>
      <c r="W323" s="225"/>
      <c r="X323" s="225"/>
    </row>
    <row r="324" spans="1:24" ht="49.9" customHeight="1" thickBot="1" x14ac:dyDescent="0.35">
      <c r="A324" t="str">
        <f t="shared" si="22"/>
        <v>OPDIMJUVET5Cultiva-T</v>
      </c>
      <c r="B324" t="str">
        <f t="shared" si="23"/>
        <v>OPDIMJUVET5</v>
      </c>
      <c r="C324" s="168" t="s">
        <v>436</v>
      </c>
      <c r="D324" s="169" t="s">
        <v>466</v>
      </c>
      <c r="E324" s="4">
        <f t="array" ref="E324">COUNTIF($D$4:D324,D324:D324)</f>
        <v>5</v>
      </c>
      <c r="F324" s="171" t="s">
        <v>710</v>
      </c>
      <c r="G324" s="183" t="s">
        <v>1583</v>
      </c>
      <c r="H324" s="184" t="s">
        <v>1584</v>
      </c>
      <c r="I324" s="184">
        <v>0</v>
      </c>
      <c r="J324" s="185">
        <v>300</v>
      </c>
      <c r="K324" s="206" t="s">
        <v>1023</v>
      </c>
      <c r="L324" s="219">
        <v>332464264041</v>
      </c>
      <c r="M324" s="186" t="s">
        <v>1024</v>
      </c>
      <c r="O324" s="225"/>
      <c r="P324" s="225"/>
      <c r="Q324" s="225"/>
      <c r="R324" s="225"/>
      <c r="S324" s="225"/>
      <c r="T324" s="227" cm="1">
        <f t="array" ref="T324">SUM(P324:S324/J324)</f>
        <v>0</v>
      </c>
      <c r="U324" s="225"/>
      <c r="V324" s="225"/>
      <c r="W324" s="225"/>
      <c r="X324" s="225"/>
    </row>
    <row r="325" spans="1:24" ht="49.9" customHeight="1" thickBot="1" x14ac:dyDescent="0.35">
      <c r="A325" t="str">
        <f t="shared" si="22"/>
        <v>OPDIMJUVET6Cultura en tu escuela</v>
      </c>
      <c r="B325" t="str">
        <f t="shared" si="23"/>
        <v>OPDIMJUVET6</v>
      </c>
      <c r="C325" s="168" t="s">
        <v>436</v>
      </c>
      <c r="D325" s="169" t="s">
        <v>466</v>
      </c>
      <c r="E325" s="4">
        <f t="array" ref="E325">COUNTIF($D$4:D325,D325:D325)</f>
        <v>6</v>
      </c>
      <c r="F325" s="170" t="s">
        <v>472</v>
      </c>
      <c r="G325" s="183" t="s">
        <v>1585</v>
      </c>
      <c r="H325" s="184" t="s">
        <v>1586</v>
      </c>
      <c r="I325" s="184">
        <v>0</v>
      </c>
      <c r="J325" s="185">
        <v>17</v>
      </c>
      <c r="K325" s="206" t="s">
        <v>1023</v>
      </c>
      <c r="L325" s="219">
        <v>332464264041</v>
      </c>
      <c r="M325" s="186" t="s">
        <v>1024</v>
      </c>
      <c r="O325" s="225"/>
      <c r="P325" s="225"/>
      <c r="Q325" s="225"/>
      <c r="R325" s="225"/>
      <c r="S325" s="225"/>
      <c r="T325" s="227" cm="1">
        <f t="array" ref="T325">SUM(P325:S325/J325)</f>
        <v>0</v>
      </c>
      <c r="U325" s="225"/>
      <c r="V325" s="225"/>
      <c r="W325" s="225"/>
      <c r="X325" s="225"/>
    </row>
    <row r="326" spans="1:24" ht="49.9" customHeight="1" thickBot="1" x14ac:dyDescent="0.35">
      <c r="A326" t="str">
        <f t="shared" si="22"/>
        <v>OPDIMJUVET7Enchula tu barrio</v>
      </c>
      <c r="B326" t="str">
        <f t="shared" si="23"/>
        <v>OPDIMJUVET7</v>
      </c>
      <c r="C326" s="168" t="s">
        <v>436</v>
      </c>
      <c r="D326" s="169" t="s">
        <v>466</v>
      </c>
      <c r="E326" s="4">
        <f t="array" ref="E326">COUNTIF($D$4:D326,D326:D326)</f>
        <v>7</v>
      </c>
      <c r="F326" s="171" t="s">
        <v>711</v>
      </c>
      <c r="G326" s="183" t="s">
        <v>1587</v>
      </c>
      <c r="H326" s="184" t="s">
        <v>1588</v>
      </c>
      <c r="I326" s="184">
        <v>0</v>
      </c>
      <c r="J326" s="185">
        <v>10</v>
      </c>
      <c r="K326" s="206" t="s">
        <v>1023</v>
      </c>
      <c r="L326" s="219">
        <v>332464264041</v>
      </c>
      <c r="M326" s="186" t="s">
        <v>1024</v>
      </c>
      <c r="O326" s="225"/>
      <c r="P326" s="225"/>
      <c r="Q326" s="225"/>
      <c r="R326" s="225"/>
      <c r="S326" s="225"/>
      <c r="T326" s="227" cm="1">
        <f t="array" ref="T326">SUM(P326:S326/J326)</f>
        <v>0</v>
      </c>
      <c r="U326" s="225"/>
      <c r="V326" s="225"/>
      <c r="W326" s="225"/>
      <c r="X326" s="225"/>
    </row>
    <row r="327" spans="1:24" ht="49.9" customHeight="1" thickBot="1" x14ac:dyDescent="0.35">
      <c r="A327" t="str">
        <f t="shared" si="22"/>
        <v>OPDIMJUVET8Festival Juventudes Tlaquepaque</v>
      </c>
      <c r="B327" t="str">
        <f t="shared" si="23"/>
        <v>OPDIMJUVET8</v>
      </c>
      <c r="C327" s="168" t="s">
        <v>436</v>
      </c>
      <c r="D327" s="169" t="s">
        <v>466</v>
      </c>
      <c r="E327" s="4">
        <f t="array" ref="E327">COUNTIF($D$4:D327,D327:D327)</f>
        <v>8</v>
      </c>
      <c r="F327" s="170" t="s">
        <v>474</v>
      </c>
      <c r="G327" s="183" t="s">
        <v>1589</v>
      </c>
      <c r="H327" s="184" t="s">
        <v>1364</v>
      </c>
      <c r="I327" s="184">
        <v>0</v>
      </c>
      <c r="J327" s="185">
        <v>3</v>
      </c>
      <c r="K327" s="206" t="s">
        <v>1023</v>
      </c>
      <c r="L327" s="219">
        <v>332464264041</v>
      </c>
      <c r="M327" s="186" t="s">
        <v>1024</v>
      </c>
      <c r="O327" s="225"/>
      <c r="P327" s="225"/>
      <c r="Q327" s="225"/>
      <c r="R327" s="225"/>
      <c r="S327" s="225"/>
      <c r="T327" s="227" cm="1">
        <f t="array" ref="T327">SUM(P327:S327/J327)</f>
        <v>0</v>
      </c>
      <c r="U327" s="225"/>
      <c r="V327" s="225"/>
      <c r="W327" s="225"/>
      <c r="X327" s="225"/>
    </row>
    <row r="328" spans="1:24" ht="49.9" customHeight="1" thickBot="1" x14ac:dyDescent="0.35">
      <c r="A328" t="str">
        <f t="shared" si="22"/>
        <v>OPDIMJUVET9Jóvenes con arte</v>
      </c>
      <c r="B328" t="str">
        <f t="shared" si="23"/>
        <v>OPDIMJUVET9</v>
      </c>
      <c r="C328" s="168" t="s">
        <v>436</v>
      </c>
      <c r="D328" s="169" t="s">
        <v>466</v>
      </c>
      <c r="E328" s="4">
        <f t="array" ref="E328">COUNTIF($D$4:D328,D328:D328)</f>
        <v>9</v>
      </c>
      <c r="F328" s="170" t="s">
        <v>475</v>
      </c>
      <c r="G328" s="183" t="s">
        <v>1590</v>
      </c>
      <c r="H328" s="184" t="s">
        <v>1591</v>
      </c>
      <c r="I328" s="184">
        <v>0</v>
      </c>
      <c r="J328" s="185">
        <v>60</v>
      </c>
      <c r="K328" s="206" t="s">
        <v>1023</v>
      </c>
      <c r="L328" s="219">
        <v>332464264041</v>
      </c>
      <c r="M328" s="186" t="s">
        <v>1024</v>
      </c>
      <c r="O328" s="225"/>
      <c r="P328" s="225"/>
      <c r="Q328" s="225"/>
      <c r="R328" s="225"/>
      <c r="S328" s="225"/>
      <c r="T328" s="227" cm="1">
        <f t="array" ref="T328">SUM(P328:S328/J328)</f>
        <v>0</v>
      </c>
      <c r="U328" s="225"/>
      <c r="V328" s="225"/>
      <c r="W328" s="225"/>
      <c r="X328" s="225"/>
    </row>
    <row r="329" spans="1:24" ht="49.9" customHeight="1" thickBot="1" x14ac:dyDescent="0.35">
      <c r="A329" t="str">
        <f t="shared" si="22"/>
        <v>OPDIMJUVET10Jóvenes Con-Ciencia</v>
      </c>
      <c r="B329" t="str">
        <f t="shared" si="23"/>
        <v>OPDIMJUVET10</v>
      </c>
      <c r="C329" s="168" t="s">
        <v>436</v>
      </c>
      <c r="D329" s="169" t="s">
        <v>466</v>
      </c>
      <c r="E329" s="4">
        <f t="array" ref="E329">COUNTIF($D$4:D329,D329:D329)</f>
        <v>10</v>
      </c>
      <c r="F329" s="171" t="s">
        <v>712</v>
      </c>
      <c r="G329" s="183" t="s">
        <v>1592</v>
      </c>
      <c r="H329" s="184" t="s">
        <v>1593</v>
      </c>
      <c r="I329" s="184">
        <v>3500</v>
      </c>
      <c r="J329" s="185">
        <v>3650</v>
      </c>
      <c r="K329" s="206" t="s">
        <v>1023</v>
      </c>
      <c r="L329" s="219">
        <v>332464264041</v>
      </c>
      <c r="M329" s="186" t="s">
        <v>1024</v>
      </c>
      <c r="O329" s="225"/>
      <c r="P329" s="225"/>
      <c r="Q329" s="225"/>
      <c r="R329" s="225"/>
      <c r="S329" s="225"/>
      <c r="T329" s="227" cm="1">
        <f t="array" ref="T329">SUM(P329:S329/J329)</f>
        <v>0</v>
      </c>
      <c r="U329" s="225"/>
      <c r="V329" s="225"/>
      <c r="W329" s="225"/>
      <c r="X329" s="225"/>
    </row>
    <row r="330" spans="1:24" ht="49.9" customHeight="1" thickBot="1" x14ac:dyDescent="0.35">
      <c r="A330" t="str">
        <f t="shared" si="22"/>
        <v>OPDIMJUVET11Juventudes Emprendedoras</v>
      </c>
      <c r="B330" t="str">
        <f t="shared" si="23"/>
        <v>OPDIMJUVET11</v>
      </c>
      <c r="C330" s="168" t="s">
        <v>436</v>
      </c>
      <c r="D330" s="169" t="s">
        <v>466</v>
      </c>
      <c r="E330" s="4">
        <f t="array" ref="E330">COUNTIF($D$4:D330,D330:D330)</f>
        <v>11</v>
      </c>
      <c r="F330" s="171" t="s">
        <v>713</v>
      </c>
      <c r="G330" s="183" t="s">
        <v>1594</v>
      </c>
      <c r="H330" s="184" t="s">
        <v>1593</v>
      </c>
      <c r="I330" s="184">
        <v>0</v>
      </c>
      <c r="J330" s="185">
        <v>90</v>
      </c>
      <c r="K330" s="206" t="s">
        <v>1023</v>
      </c>
      <c r="L330" s="219">
        <v>332464264041</v>
      </c>
      <c r="M330" s="186" t="s">
        <v>1024</v>
      </c>
      <c r="O330" s="225"/>
      <c r="P330" s="225"/>
      <c r="Q330" s="225"/>
      <c r="R330" s="225"/>
      <c r="S330" s="225"/>
      <c r="T330" s="227" cm="1">
        <f t="array" ref="T330">SUM(P330:S330/J330)</f>
        <v>0</v>
      </c>
      <c r="U330" s="225"/>
      <c r="V330" s="225"/>
      <c r="W330" s="225"/>
      <c r="X330" s="225"/>
    </row>
    <row r="331" spans="1:24" ht="49.9" customHeight="1" thickBot="1" x14ac:dyDescent="0.35">
      <c r="A331" t="str">
        <f t="shared" si="22"/>
        <v>OPDIMJUVET12Juventudes con historia</v>
      </c>
      <c r="B331" t="str">
        <f t="shared" si="23"/>
        <v>OPDIMJUVET12</v>
      </c>
      <c r="C331" s="168" t="s">
        <v>436</v>
      </c>
      <c r="D331" s="169" t="s">
        <v>466</v>
      </c>
      <c r="E331" s="4">
        <f t="array" ref="E331">COUNTIF($D$4:D331,D331:D331)</f>
        <v>12</v>
      </c>
      <c r="F331" s="171" t="s">
        <v>714</v>
      </c>
      <c r="G331" s="183" t="s">
        <v>788</v>
      </c>
      <c r="H331" s="184" t="s">
        <v>1595</v>
      </c>
      <c r="I331" s="184">
        <v>3500</v>
      </c>
      <c r="J331" s="185">
        <v>3650</v>
      </c>
      <c r="K331" s="206" t="s">
        <v>1023</v>
      </c>
      <c r="L331" s="219">
        <v>332464264041</v>
      </c>
      <c r="M331" s="186" t="s">
        <v>1024</v>
      </c>
      <c r="O331" s="225"/>
      <c r="P331" s="225"/>
      <c r="Q331" s="225"/>
      <c r="R331" s="225"/>
      <c r="S331" s="225"/>
      <c r="T331" s="227" cm="1">
        <f t="array" ref="T331">SUM(P331:S331/J331)</f>
        <v>0</v>
      </c>
      <c r="U331" s="225"/>
      <c r="V331" s="225"/>
      <c r="W331" s="225"/>
      <c r="X331" s="225"/>
    </row>
    <row r="332" spans="1:24" ht="49.9" customHeight="1" thickBot="1" x14ac:dyDescent="0.35">
      <c r="A332" t="str">
        <f t="shared" si="22"/>
        <v>OPDIMJUVET13Juventudes a la cancha</v>
      </c>
      <c r="B332" t="str">
        <f t="shared" si="23"/>
        <v>OPDIMJUVET13</v>
      </c>
      <c r="C332" s="168" t="s">
        <v>436</v>
      </c>
      <c r="D332" s="169" t="s">
        <v>466</v>
      </c>
      <c r="E332" s="4">
        <f t="array" ref="E332">COUNTIF($D$4:D332,D332:D332)</f>
        <v>13</v>
      </c>
      <c r="F332" s="171" t="s">
        <v>715</v>
      </c>
      <c r="G332" s="183" t="s">
        <v>1596</v>
      </c>
      <c r="H332" s="184" t="s">
        <v>1597</v>
      </c>
      <c r="I332" s="184">
        <v>0</v>
      </c>
      <c r="J332" s="185">
        <v>8</v>
      </c>
      <c r="K332" s="206" t="s">
        <v>1023</v>
      </c>
      <c r="L332" s="219">
        <v>332464264041</v>
      </c>
      <c r="M332" s="186" t="s">
        <v>1024</v>
      </c>
      <c r="O332" s="225"/>
      <c r="P332" s="225"/>
      <c r="Q332" s="225"/>
      <c r="R332" s="225"/>
      <c r="S332" s="225"/>
      <c r="T332" s="227" cm="1">
        <f t="array" ref="T332">SUM(P332:S332/J332)</f>
        <v>0</v>
      </c>
      <c r="U332" s="225"/>
      <c r="V332" s="225"/>
      <c r="W332" s="225"/>
      <c r="X332" s="225"/>
    </row>
    <row r="333" spans="1:24" ht="49.9" customHeight="1" thickBot="1" x14ac:dyDescent="0.35">
      <c r="A333" t="str">
        <f t="shared" si="22"/>
        <v>OPDIMJUVET14Oportunidad joven</v>
      </c>
      <c r="B333" t="str">
        <f t="shared" si="23"/>
        <v>OPDIMJUVET14</v>
      </c>
      <c r="C333" s="168" t="s">
        <v>436</v>
      </c>
      <c r="D333" s="169" t="s">
        <v>466</v>
      </c>
      <c r="E333" s="4">
        <f t="array" ref="E333">COUNTIF($D$4:D333,D333:D333)</f>
        <v>14</v>
      </c>
      <c r="F333" s="171" t="s">
        <v>716</v>
      </c>
      <c r="G333" s="183" t="s">
        <v>1598</v>
      </c>
      <c r="H333" s="184" t="s">
        <v>1599</v>
      </c>
      <c r="I333" s="184">
        <v>0</v>
      </c>
      <c r="J333" s="185">
        <v>40</v>
      </c>
      <c r="K333" s="206" t="s">
        <v>1023</v>
      </c>
      <c r="L333" s="219">
        <v>332464264041</v>
      </c>
      <c r="M333" s="186" t="s">
        <v>1024</v>
      </c>
      <c r="O333" s="225"/>
      <c r="P333" s="225"/>
      <c r="Q333" s="225"/>
      <c r="R333" s="225"/>
      <c r="S333" s="225"/>
      <c r="T333" s="227" cm="1">
        <f t="array" ref="T333">SUM(P333:S333/J333)</f>
        <v>0</v>
      </c>
      <c r="U333" s="225"/>
      <c r="V333" s="225"/>
      <c r="W333" s="225"/>
      <c r="X333" s="225"/>
    </row>
    <row r="334" spans="1:24" ht="49.9" customHeight="1" thickBot="1" x14ac:dyDescent="0.35">
      <c r="A334" t="str">
        <f t="shared" si="22"/>
        <v>OPDIMJUVET15Conoce tus derechos</v>
      </c>
      <c r="B334" t="str">
        <f t="shared" si="23"/>
        <v>OPDIMJUVET15</v>
      </c>
      <c r="C334" s="168" t="s">
        <v>436</v>
      </c>
      <c r="D334" s="169" t="s">
        <v>466</v>
      </c>
      <c r="E334" s="4">
        <f t="array" ref="E334">COUNTIF($D$4:D334,D334:D334)</f>
        <v>15</v>
      </c>
      <c r="F334" s="170" t="s">
        <v>481</v>
      </c>
      <c r="G334" s="183" t="s">
        <v>1600</v>
      </c>
      <c r="H334" s="184" t="s">
        <v>1593</v>
      </c>
      <c r="I334" s="184">
        <v>3500</v>
      </c>
      <c r="J334" s="185">
        <v>3700</v>
      </c>
      <c r="K334" s="206" t="s">
        <v>1023</v>
      </c>
      <c r="L334" s="219">
        <v>332464264041</v>
      </c>
      <c r="M334" s="186" t="s">
        <v>1024</v>
      </c>
      <c r="O334" s="225"/>
      <c r="P334" s="225"/>
      <c r="Q334" s="225"/>
      <c r="R334" s="225"/>
      <c r="S334" s="225"/>
      <c r="T334" s="227" cm="1">
        <f t="array" ref="T334">SUM(P334:S334/J334)</f>
        <v>0</v>
      </c>
      <c r="U334" s="225"/>
      <c r="V334" s="225"/>
      <c r="W334" s="225"/>
      <c r="X334" s="225"/>
    </row>
    <row r="335" spans="1:24" ht="49.9" customHeight="1" thickBot="1" x14ac:dyDescent="0.35">
      <c r="A335" t="str">
        <f t="shared" si="22"/>
        <v>OPDIMJUVET16Premio de las juventudes</v>
      </c>
      <c r="B335" t="str">
        <f t="shared" si="23"/>
        <v>OPDIMJUVET16</v>
      </c>
      <c r="C335" s="168" t="s">
        <v>436</v>
      </c>
      <c r="D335" s="169" t="s">
        <v>466</v>
      </c>
      <c r="E335" s="4">
        <f t="array" ref="E335">COUNTIF($D$4:D335,D335:D335)</f>
        <v>16</v>
      </c>
      <c r="F335" s="170" t="s">
        <v>482</v>
      </c>
      <c r="G335" s="183" t="s">
        <v>1601</v>
      </c>
      <c r="H335" s="184" t="s">
        <v>1602</v>
      </c>
      <c r="I335" s="184">
        <v>2000</v>
      </c>
      <c r="J335" s="185">
        <v>2150</v>
      </c>
      <c r="K335" s="206" t="s">
        <v>1023</v>
      </c>
      <c r="L335" s="219">
        <v>332464264041</v>
      </c>
      <c r="M335" s="186" t="s">
        <v>1024</v>
      </c>
      <c r="O335" s="225"/>
      <c r="P335" s="225"/>
      <c r="Q335" s="225"/>
      <c r="R335" s="225"/>
      <c r="S335" s="225"/>
      <c r="T335" s="227" cm="1">
        <f t="array" ref="T335">SUM(P335:S335/J335)</f>
        <v>0</v>
      </c>
      <c r="U335" s="225"/>
      <c r="V335" s="225"/>
      <c r="W335" s="225"/>
      <c r="X335" s="225"/>
    </row>
    <row r="336" spans="1:24" ht="49.9" customHeight="1" thickBot="1" x14ac:dyDescent="0.35">
      <c r="A336" t="str">
        <f t="shared" si="22"/>
        <v>OPDIMJUVET17Servicio Social Integral</v>
      </c>
      <c r="B336" t="str">
        <f t="shared" si="23"/>
        <v>OPDIMJUVET17</v>
      </c>
      <c r="C336" s="168" t="s">
        <v>436</v>
      </c>
      <c r="D336" s="169" t="s">
        <v>466</v>
      </c>
      <c r="E336" s="4">
        <f t="array" ref="E336">COUNTIF($D$4:D336,D336:D336)</f>
        <v>17</v>
      </c>
      <c r="F336" s="171" t="s">
        <v>717</v>
      </c>
      <c r="G336" s="183" t="s">
        <v>1603</v>
      </c>
      <c r="H336" s="184" t="s">
        <v>1604</v>
      </c>
      <c r="I336" s="184">
        <v>50</v>
      </c>
      <c r="J336" s="185">
        <v>60</v>
      </c>
      <c r="K336" s="206" t="s">
        <v>1023</v>
      </c>
      <c r="L336" s="219">
        <v>332464264041</v>
      </c>
      <c r="M336" s="186" t="s">
        <v>1024</v>
      </c>
      <c r="O336" s="225"/>
      <c r="P336" s="225"/>
      <c r="Q336" s="225"/>
      <c r="R336" s="225"/>
      <c r="S336" s="225"/>
      <c r="T336" s="227" cm="1">
        <f t="array" ref="T336">SUM(P336:S336/J336)</f>
        <v>0</v>
      </c>
      <c r="U336" s="225"/>
      <c r="V336" s="225"/>
      <c r="W336" s="225"/>
      <c r="X336" s="225"/>
    </row>
    <row r="337" spans="1:24" ht="49.9" customHeight="1" thickBot="1" x14ac:dyDescent="0.35">
      <c r="A337" t="str">
        <f t="shared" ref="A337:A345" si="24">B337&amp;F337</f>
        <v>OPDIMJUVET18Suetertón &amp; Juguetón</v>
      </c>
      <c r="B337" t="str">
        <f t="shared" si="23"/>
        <v>OPDIMJUVET18</v>
      </c>
      <c r="C337" s="168" t="s">
        <v>436</v>
      </c>
      <c r="D337" s="169" t="s">
        <v>466</v>
      </c>
      <c r="E337" s="4">
        <f t="array" ref="E337">COUNTIF($D$4:D337,D337:D337)</f>
        <v>18</v>
      </c>
      <c r="F337" s="171" t="s">
        <v>718</v>
      </c>
      <c r="G337" s="183" t="s">
        <v>1605</v>
      </c>
      <c r="H337" s="184" t="s">
        <v>1606</v>
      </c>
      <c r="I337" s="184">
        <v>0</v>
      </c>
      <c r="J337" s="185">
        <v>200</v>
      </c>
      <c r="K337" s="206" t="s">
        <v>1023</v>
      </c>
      <c r="L337" s="219">
        <v>332464264041</v>
      </c>
      <c r="M337" s="186" t="s">
        <v>1024</v>
      </c>
      <c r="O337" s="225"/>
      <c r="P337" s="225"/>
      <c r="Q337" s="225"/>
      <c r="R337" s="225"/>
      <c r="S337" s="225"/>
      <c r="T337" s="227" cm="1">
        <f t="array" ref="T337">SUM(P337:S337/J337)</f>
        <v>0</v>
      </c>
      <c r="U337" s="225"/>
      <c r="V337" s="225"/>
      <c r="W337" s="225"/>
      <c r="X337" s="225"/>
    </row>
    <row r="338" spans="1:24" ht="49.9" customHeight="1" thickBot="1" x14ac:dyDescent="0.35">
      <c r="A338" t="str">
        <f t="shared" si="24"/>
        <v>OPDIMJUVET19Tlaque-Can</v>
      </c>
      <c r="B338" t="str">
        <f t="shared" si="23"/>
        <v>OPDIMJUVET19</v>
      </c>
      <c r="C338" s="168" t="s">
        <v>436</v>
      </c>
      <c r="D338" s="169" t="s">
        <v>466</v>
      </c>
      <c r="E338" s="4">
        <f t="array" ref="E338">COUNTIF($D$4:D338,D338:D338)</f>
        <v>19</v>
      </c>
      <c r="F338" s="170" t="s">
        <v>485</v>
      </c>
      <c r="G338" s="183" t="s">
        <v>1607</v>
      </c>
      <c r="H338" s="184" t="s">
        <v>1608</v>
      </c>
      <c r="I338" s="184">
        <v>0</v>
      </c>
      <c r="J338" s="185">
        <v>350</v>
      </c>
      <c r="K338" s="206" t="s">
        <v>1023</v>
      </c>
      <c r="L338" s="219">
        <v>332464264041</v>
      </c>
      <c r="M338" s="186" t="s">
        <v>1024</v>
      </c>
      <c r="O338" s="225"/>
      <c r="P338" s="225"/>
      <c r="Q338" s="225"/>
      <c r="R338" s="225"/>
      <c r="S338" s="225"/>
      <c r="T338" s="227" cm="1">
        <f t="array" ref="T338">SUM(P338:S338/J338)</f>
        <v>0</v>
      </c>
      <c r="U338" s="225"/>
      <c r="V338" s="225"/>
      <c r="W338" s="225"/>
      <c r="X338" s="225"/>
    </row>
    <row r="339" spans="1:24" ht="49.9" customHeight="1" thickBot="1" x14ac:dyDescent="0.35">
      <c r="A339" t="str">
        <f t="shared" si="24"/>
        <v>OPDIMMUJERES1Enfoque Transversal con Perspectiva de Género</v>
      </c>
      <c r="B339" t="str">
        <f t="shared" si="23"/>
        <v>OPDIMMUJERES1</v>
      </c>
      <c r="C339" s="168" t="s">
        <v>436</v>
      </c>
      <c r="D339" s="169" t="s">
        <v>486</v>
      </c>
      <c r="E339" s="4">
        <f t="array" ref="E339">COUNTIF($D$4:D339,D339:D339)</f>
        <v>1</v>
      </c>
      <c r="F339" s="229" t="s">
        <v>487</v>
      </c>
      <c r="G339" s="183" t="s">
        <v>1609</v>
      </c>
      <c r="H339" s="184" t="s">
        <v>1610</v>
      </c>
      <c r="I339" s="184">
        <v>52</v>
      </c>
      <c r="J339" s="185">
        <v>52</v>
      </c>
      <c r="K339" s="325" t="s">
        <v>1083</v>
      </c>
      <c r="L339" s="325" t="s">
        <v>1025</v>
      </c>
      <c r="M339" s="325" t="s">
        <v>1026</v>
      </c>
      <c r="O339" s="225" t="s">
        <v>732</v>
      </c>
      <c r="P339" s="225">
        <v>5</v>
      </c>
      <c r="Q339" s="225"/>
      <c r="R339" s="225"/>
      <c r="S339" s="225"/>
      <c r="T339" s="227" cm="1">
        <f t="array" ref="T339">SUM(P339:S339/J339)</f>
        <v>9.6153846153846159E-2</v>
      </c>
      <c r="U339" s="225" t="s">
        <v>1737</v>
      </c>
      <c r="V339" s="225"/>
      <c r="W339" s="225"/>
      <c r="X339" s="225"/>
    </row>
    <row r="340" spans="1:24" ht="49.9" customHeight="1" thickBot="1" x14ac:dyDescent="0.35">
      <c r="A340" t="str">
        <f t="shared" si="24"/>
        <v>OPDIMMUJERES2Enfoque Transversal con Perspectiva de Género</v>
      </c>
      <c r="B340" t="str">
        <f t="shared" si="23"/>
        <v>OPDIMMUJERES2</v>
      </c>
      <c r="C340" s="168" t="s">
        <v>436</v>
      </c>
      <c r="D340" s="169" t="s">
        <v>486</v>
      </c>
      <c r="E340" s="4">
        <f t="array" ref="E340">COUNTIF($D$4:D340,D340:D340)</f>
        <v>2</v>
      </c>
      <c r="F340" s="229" t="s">
        <v>487</v>
      </c>
      <c r="G340" s="183" t="s">
        <v>1611</v>
      </c>
      <c r="H340" s="184" t="s">
        <v>1612</v>
      </c>
      <c r="I340" s="184">
        <v>3</v>
      </c>
      <c r="J340" s="185">
        <v>4</v>
      </c>
      <c r="K340" s="326" t="s">
        <v>1083</v>
      </c>
      <c r="L340" s="326" t="s">
        <v>1025</v>
      </c>
      <c r="M340" s="326" t="s">
        <v>1026</v>
      </c>
      <c r="O340" s="225" t="s">
        <v>732</v>
      </c>
      <c r="P340" s="225">
        <v>1</v>
      </c>
      <c r="Q340" s="225"/>
      <c r="R340" s="225"/>
      <c r="S340" s="225"/>
      <c r="T340" s="227" cm="1">
        <f t="array" ref="T340">SUM(P340:S340/J340)</f>
        <v>0.25</v>
      </c>
      <c r="U340" s="225" t="s">
        <v>1738</v>
      </c>
      <c r="V340" s="225"/>
      <c r="W340" s="225"/>
      <c r="X340" s="225"/>
    </row>
    <row r="341" spans="1:24" ht="49.9" customHeight="1" thickBot="1" x14ac:dyDescent="0.35">
      <c r="A341" t="str">
        <f t="shared" si="24"/>
        <v>OPDIMMUJERES3Enfoque Transversal con Perspectiva de Género</v>
      </c>
      <c r="B341" t="str">
        <f t="shared" si="23"/>
        <v>OPDIMMUJERES3</v>
      </c>
      <c r="C341" s="168" t="s">
        <v>436</v>
      </c>
      <c r="D341" s="169" t="s">
        <v>486</v>
      </c>
      <c r="E341" s="4">
        <f t="array" ref="E341">COUNTIF($D$4:D341,D341:D341)</f>
        <v>3</v>
      </c>
      <c r="F341" s="229" t="s">
        <v>487</v>
      </c>
      <c r="G341" s="183" t="s">
        <v>1613</v>
      </c>
      <c r="H341" s="184" t="s">
        <v>1614</v>
      </c>
      <c r="I341" s="184">
        <v>80</v>
      </c>
      <c r="J341" s="185">
        <v>80</v>
      </c>
      <c r="K341" s="326" t="s">
        <v>1083</v>
      </c>
      <c r="L341" s="326" t="s">
        <v>1025</v>
      </c>
      <c r="M341" s="326" t="s">
        <v>1026</v>
      </c>
      <c r="O341" s="225" t="s">
        <v>732</v>
      </c>
      <c r="P341" s="225">
        <v>5</v>
      </c>
      <c r="Q341" s="225"/>
      <c r="R341" s="225"/>
      <c r="S341" s="225"/>
      <c r="T341" s="227" cm="1">
        <f t="array" ref="T341">SUM(P341:S341/J341)</f>
        <v>6.25E-2</v>
      </c>
      <c r="U341" s="225" t="s">
        <v>1739</v>
      </c>
      <c r="V341" s="225"/>
      <c r="W341" s="225"/>
      <c r="X341" s="225"/>
    </row>
    <row r="342" spans="1:24" ht="49.9" customHeight="1" thickBot="1" x14ac:dyDescent="0.35">
      <c r="A342" t="str">
        <f t="shared" si="24"/>
        <v>OPDIMMUJERES4Enfoque Transversal con Perspectiva de Género</v>
      </c>
      <c r="B342" t="str">
        <f t="shared" si="23"/>
        <v>OPDIMMUJERES4</v>
      </c>
      <c r="C342" s="168" t="s">
        <v>436</v>
      </c>
      <c r="D342" s="169" t="s">
        <v>486</v>
      </c>
      <c r="E342" s="4">
        <f t="array" ref="E342">COUNTIF($D$4:D342,D342:D342)</f>
        <v>4</v>
      </c>
      <c r="F342" s="229" t="s">
        <v>487</v>
      </c>
      <c r="G342" s="183" t="s">
        <v>1615</v>
      </c>
      <c r="H342" s="184" t="s">
        <v>1616</v>
      </c>
      <c r="I342" s="184">
        <v>30000</v>
      </c>
      <c r="J342" s="185">
        <v>30100</v>
      </c>
      <c r="K342" s="327" t="s">
        <v>1083</v>
      </c>
      <c r="L342" s="327" t="s">
        <v>1025</v>
      </c>
      <c r="M342" s="327" t="s">
        <v>1026</v>
      </c>
      <c r="O342" s="225" t="s">
        <v>732</v>
      </c>
      <c r="P342" s="225">
        <v>203</v>
      </c>
      <c r="Q342" s="225"/>
      <c r="R342" s="225"/>
      <c r="S342" s="225"/>
      <c r="T342" s="227" cm="1">
        <f t="array" ref="T342">SUM(P342:S342/J342)</f>
        <v>6.744186046511628E-3</v>
      </c>
      <c r="U342" s="225" t="s">
        <v>1740</v>
      </c>
      <c r="V342" s="225"/>
      <c r="W342" s="225"/>
      <c r="X342" s="225"/>
    </row>
    <row r="343" spans="1:24" ht="49.9" customHeight="1" thickBot="1" x14ac:dyDescent="0.35">
      <c r="A343" t="str">
        <f t="shared" si="24"/>
        <v>OPDIMMUJERES5Libres por la igualdad</v>
      </c>
      <c r="B343" t="str">
        <f t="shared" si="23"/>
        <v>OPDIMMUJERES5</v>
      </c>
      <c r="C343" s="168" t="s">
        <v>436</v>
      </c>
      <c r="D343" s="169" t="s">
        <v>486</v>
      </c>
      <c r="E343" s="4">
        <f t="array" ref="E343">COUNTIF($D$4:D343,D343:D343)</f>
        <v>5</v>
      </c>
      <c r="F343" s="238" t="s">
        <v>719</v>
      </c>
      <c r="G343" s="183" t="s">
        <v>1617</v>
      </c>
      <c r="H343" s="193" t="s">
        <v>1618</v>
      </c>
      <c r="I343" s="184">
        <v>21</v>
      </c>
      <c r="J343" s="185">
        <v>25</v>
      </c>
      <c r="K343" s="328" t="s">
        <v>1083</v>
      </c>
      <c r="L343" s="328" t="s">
        <v>1025</v>
      </c>
      <c r="M343" s="328" t="s">
        <v>1026</v>
      </c>
      <c r="O343" s="225" t="s">
        <v>732</v>
      </c>
      <c r="P343" s="225">
        <v>5</v>
      </c>
      <c r="Q343" s="225"/>
      <c r="R343" s="225"/>
      <c r="S343" s="225"/>
      <c r="T343" s="227" cm="1">
        <f t="array" ref="T343">SUM(P343:S343/J343)</f>
        <v>0.2</v>
      </c>
      <c r="U343" s="225" t="s">
        <v>1741</v>
      </c>
      <c r="V343" s="225"/>
      <c r="W343" s="225"/>
      <c r="X343" s="225"/>
    </row>
    <row r="344" spans="1:24" ht="49.9" customHeight="1" thickBot="1" x14ac:dyDescent="0.35">
      <c r="A344" t="str">
        <f t="shared" si="24"/>
        <v>OPDIMMUJERES6Libres por la igualdad</v>
      </c>
      <c r="B344" t="str">
        <f t="shared" si="23"/>
        <v>OPDIMMUJERES6</v>
      </c>
      <c r="C344" s="168" t="s">
        <v>436</v>
      </c>
      <c r="D344" s="169" t="s">
        <v>486</v>
      </c>
      <c r="E344" s="4">
        <f t="array" ref="E344">COUNTIF($D$4:D344,D344:D344)</f>
        <v>6</v>
      </c>
      <c r="F344" s="238" t="s">
        <v>719</v>
      </c>
      <c r="G344" s="183" t="s">
        <v>1619</v>
      </c>
      <c r="H344" s="184" t="s">
        <v>1620</v>
      </c>
      <c r="I344" s="184">
        <v>2100</v>
      </c>
      <c r="J344" s="185">
        <v>1500</v>
      </c>
      <c r="K344" s="329" t="s">
        <v>1083</v>
      </c>
      <c r="L344" s="329" t="s">
        <v>1025</v>
      </c>
      <c r="M344" s="329" t="s">
        <v>1026</v>
      </c>
      <c r="O344" s="225" t="s">
        <v>732</v>
      </c>
      <c r="P344" s="225">
        <v>161</v>
      </c>
      <c r="Q344" s="225"/>
      <c r="R344" s="225"/>
      <c r="S344" s="225"/>
      <c r="T344" s="227" cm="1">
        <f t="array" ref="T344">SUM(P344:S344/J344)</f>
        <v>0.10733333333333334</v>
      </c>
      <c r="U344" s="225" t="s">
        <v>1742</v>
      </c>
      <c r="V344" s="225"/>
      <c r="W344" s="225"/>
      <c r="X344" s="225"/>
    </row>
    <row r="345" spans="1:24" ht="49.9" customHeight="1" thickBot="1" x14ac:dyDescent="0.35">
      <c r="A345" t="str">
        <f t="shared" si="24"/>
        <v>OPDIMMUJERES7Libres por la igualdad</v>
      </c>
      <c r="B345" t="str">
        <f t="shared" si="23"/>
        <v>OPDIMMUJERES7</v>
      </c>
      <c r="C345" s="168" t="s">
        <v>436</v>
      </c>
      <c r="D345" s="169" t="s">
        <v>486</v>
      </c>
      <c r="E345" s="4">
        <f t="array" ref="E345">COUNTIF($D$4:D345,D345:D345)</f>
        <v>7</v>
      </c>
      <c r="F345" s="238" t="s">
        <v>719</v>
      </c>
      <c r="G345" s="183" t="s">
        <v>1621</v>
      </c>
      <c r="H345" s="184" t="s">
        <v>1622</v>
      </c>
      <c r="I345" s="184">
        <v>2</v>
      </c>
      <c r="J345" s="185">
        <v>2</v>
      </c>
      <c r="K345" s="330" t="s">
        <v>1083</v>
      </c>
      <c r="L345" s="330" t="s">
        <v>1025</v>
      </c>
      <c r="M345" s="330" t="s">
        <v>1026</v>
      </c>
      <c r="O345" s="225" t="s">
        <v>732</v>
      </c>
      <c r="P345" s="225">
        <v>0</v>
      </c>
      <c r="Q345" s="225"/>
      <c r="R345" s="225"/>
      <c r="S345" s="225"/>
      <c r="T345" s="227" cm="1">
        <f t="array" ref="T345">SUM(P345:S345/J345)</f>
        <v>0</v>
      </c>
      <c r="U345" s="225" t="s">
        <v>1743</v>
      </c>
      <c r="V345" s="225"/>
      <c r="W345" s="225"/>
      <c r="X345" s="225"/>
    </row>
    <row r="346" spans="1:24" ht="49.9" customHeight="1" thickBot="1" x14ac:dyDescent="0.35">
      <c r="C346" s="168" t="s">
        <v>436</v>
      </c>
      <c r="D346" s="169" t="s">
        <v>486</v>
      </c>
      <c r="F346" s="229" t="s">
        <v>489</v>
      </c>
      <c r="G346" s="183" t="s">
        <v>1623</v>
      </c>
      <c r="H346" s="184" t="s">
        <v>1624</v>
      </c>
      <c r="I346" s="184">
        <v>425</v>
      </c>
      <c r="J346" s="185">
        <v>430</v>
      </c>
      <c r="K346" s="325" t="s">
        <v>1083</v>
      </c>
      <c r="L346" s="325" t="s">
        <v>1025</v>
      </c>
      <c r="M346" s="325" t="s">
        <v>1026</v>
      </c>
      <c r="O346" s="225" t="s">
        <v>732</v>
      </c>
      <c r="P346" s="225">
        <v>159</v>
      </c>
      <c r="Q346" s="225"/>
      <c r="R346" s="225"/>
      <c r="S346" s="225"/>
      <c r="T346" s="227" cm="1">
        <f t="array" ref="T346">SUM(P346:S346/J346)</f>
        <v>0.36976744186046512</v>
      </c>
      <c r="U346" s="225" t="s">
        <v>1744</v>
      </c>
      <c r="V346" s="225"/>
      <c r="W346" s="225"/>
      <c r="X346" s="225"/>
    </row>
    <row r="347" spans="1:24" ht="49.9" customHeight="1" thickBot="1" x14ac:dyDescent="0.35">
      <c r="C347" s="168" t="s">
        <v>436</v>
      </c>
      <c r="D347" s="169" t="s">
        <v>486</v>
      </c>
      <c r="F347" s="229" t="s">
        <v>489</v>
      </c>
      <c r="G347" s="183" t="s">
        <v>1625</v>
      </c>
      <c r="H347" s="184" t="s">
        <v>410</v>
      </c>
      <c r="I347" s="184">
        <v>30</v>
      </c>
      <c r="J347" s="185">
        <v>40</v>
      </c>
      <c r="K347" s="326" t="s">
        <v>1083</v>
      </c>
      <c r="L347" s="326" t="s">
        <v>1025</v>
      </c>
      <c r="M347" s="326" t="s">
        <v>1026</v>
      </c>
      <c r="O347" s="225" t="s">
        <v>732</v>
      </c>
      <c r="P347" s="225">
        <v>10</v>
      </c>
      <c r="Q347" s="225"/>
      <c r="R347" s="225"/>
      <c r="S347" s="225"/>
      <c r="T347" s="227" cm="1">
        <f t="array" ref="T347">SUM(P347:S347/J347)</f>
        <v>0.25</v>
      </c>
      <c r="U347" s="225" t="s">
        <v>1745</v>
      </c>
      <c r="V347" s="225"/>
      <c r="W347" s="225"/>
      <c r="X347" s="225"/>
    </row>
    <row r="348" spans="1:24" ht="49.9" customHeight="1" thickBot="1" x14ac:dyDescent="0.35">
      <c r="C348" s="168" t="s">
        <v>436</v>
      </c>
      <c r="D348" s="169" t="s">
        <v>486</v>
      </c>
      <c r="F348" s="229" t="s">
        <v>489</v>
      </c>
      <c r="G348" s="183" t="s">
        <v>1626</v>
      </c>
      <c r="H348" s="184" t="s">
        <v>1618</v>
      </c>
      <c r="I348" s="184">
        <v>12</v>
      </c>
      <c r="J348" s="185">
        <v>16</v>
      </c>
      <c r="K348" s="326" t="s">
        <v>1083</v>
      </c>
      <c r="L348" s="326" t="s">
        <v>1025</v>
      </c>
      <c r="M348" s="326" t="s">
        <v>1026</v>
      </c>
      <c r="O348" s="225" t="s">
        <v>732</v>
      </c>
      <c r="P348" s="225">
        <v>0</v>
      </c>
      <c r="Q348" s="225"/>
      <c r="R348" s="225"/>
      <c r="S348" s="225"/>
      <c r="T348" s="227" cm="1">
        <f t="array" ref="T348">SUM(P348:S348/J348)</f>
        <v>0</v>
      </c>
      <c r="U348" s="225" t="s">
        <v>1746</v>
      </c>
      <c r="V348" s="225"/>
      <c r="W348" s="225"/>
      <c r="X348" s="225"/>
    </row>
    <row r="349" spans="1:24" ht="49.9" customHeight="1" thickBot="1" x14ac:dyDescent="0.35">
      <c r="C349" s="168" t="s">
        <v>436</v>
      </c>
      <c r="D349" s="169" t="s">
        <v>486</v>
      </c>
      <c r="F349" s="229" t="s">
        <v>489</v>
      </c>
      <c r="G349" s="183" t="s">
        <v>1627</v>
      </c>
      <c r="H349" s="184" t="s">
        <v>765</v>
      </c>
      <c r="I349" s="184">
        <v>3000</v>
      </c>
      <c r="J349" s="185">
        <v>3450</v>
      </c>
      <c r="K349" s="326" t="s">
        <v>1083</v>
      </c>
      <c r="L349" s="326" t="s">
        <v>1025</v>
      </c>
      <c r="M349" s="326" t="s">
        <v>1026</v>
      </c>
      <c r="O349" s="225" t="s">
        <v>732</v>
      </c>
      <c r="P349" s="225">
        <v>357</v>
      </c>
      <c r="Q349" s="225"/>
      <c r="R349" s="225"/>
      <c r="S349" s="225"/>
      <c r="T349" s="227" cm="1">
        <f t="array" ref="T349">SUM(P349:S349/J349)</f>
        <v>0.10347826086956521</v>
      </c>
      <c r="U349" s="225" t="s">
        <v>1747</v>
      </c>
      <c r="V349" s="225"/>
      <c r="W349" s="225"/>
      <c r="X349" s="225"/>
    </row>
    <row r="350" spans="1:24" ht="49.9" customHeight="1" thickBot="1" x14ac:dyDescent="0.35">
      <c r="C350" s="168" t="s">
        <v>436</v>
      </c>
      <c r="D350" s="169" t="s">
        <v>486</v>
      </c>
      <c r="F350" s="229" t="s">
        <v>489</v>
      </c>
      <c r="G350" s="183" t="s">
        <v>1628</v>
      </c>
      <c r="H350" s="184" t="s">
        <v>1629</v>
      </c>
      <c r="I350" s="184">
        <v>1</v>
      </c>
      <c r="J350" s="185">
        <v>1</v>
      </c>
      <c r="K350" s="327" t="s">
        <v>1083</v>
      </c>
      <c r="L350" s="327" t="s">
        <v>1025</v>
      </c>
      <c r="M350" s="327" t="s">
        <v>1026</v>
      </c>
      <c r="O350" s="225" t="s">
        <v>732</v>
      </c>
      <c r="P350" s="225">
        <v>1</v>
      </c>
      <c r="Q350" s="225"/>
      <c r="R350" s="225"/>
      <c r="S350" s="225"/>
      <c r="T350" s="227" cm="1">
        <f t="array" ref="T350">SUM(P350:S350/J350)</f>
        <v>1</v>
      </c>
      <c r="U350" s="225" t="s">
        <v>1748</v>
      </c>
      <c r="V350" s="225"/>
      <c r="W350" s="225"/>
      <c r="X350" s="225"/>
    </row>
    <row r="351" spans="1:24" ht="49.9" customHeight="1" thickBot="1" x14ac:dyDescent="0.35">
      <c r="C351" s="168" t="s">
        <v>436</v>
      </c>
      <c r="D351" s="169" t="s">
        <v>583</v>
      </c>
      <c r="F351" s="170" t="s">
        <v>499</v>
      </c>
      <c r="G351" s="183" t="s">
        <v>789</v>
      </c>
      <c r="H351" s="184" t="s">
        <v>790</v>
      </c>
      <c r="I351" s="184">
        <v>241</v>
      </c>
      <c r="J351" s="185">
        <v>250</v>
      </c>
      <c r="K351" s="206" t="s">
        <v>1027</v>
      </c>
      <c r="L351" s="220">
        <v>3335627081</v>
      </c>
      <c r="M351" s="221" t="s">
        <v>1028</v>
      </c>
      <c r="O351" s="225"/>
      <c r="P351" s="225"/>
      <c r="Q351" s="225"/>
      <c r="R351" s="225"/>
      <c r="S351" s="225"/>
      <c r="T351" s="227" cm="1">
        <f t="array" ref="T351">SUM(P351:S351/J351)</f>
        <v>0</v>
      </c>
      <c r="U351" s="225"/>
      <c r="V351" s="225"/>
      <c r="W351" s="225"/>
      <c r="X351" s="225"/>
    </row>
    <row r="352" spans="1:24" ht="49.9" customHeight="1" thickBot="1" x14ac:dyDescent="0.35">
      <c r="C352" s="168" t="s">
        <v>436</v>
      </c>
      <c r="D352" s="169" t="s">
        <v>583</v>
      </c>
      <c r="F352" s="170" t="s">
        <v>500</v>
      </c>
      <c r="G352" s="183" t="s">
        <v>791</v>
      </c>
      <c r="H352" s="184" t="s">
        <v>792</v>
      </c>
      <c r="I352" s="184">
        <v>18</v>
      </c>
      <c r="J352" s="185">
        <v>20</v>
      </c>
      <c r="K352" s="206" t="s">
        <v>1084</v>
      </c>
      <c r="L352" s="184">
        <v>3335627087</v>
      </c>
      <c r="M352" s="186" t="s">
        <v>1029</v>
      </c>
      <c r="O352" s="225"/>
      <c r="P352" s="225"/>
      <c r="Q352" s="225"/>
      <c r="R352" s="225"/>
      <c r="S352" s="225"/>
      <c r="T352" s="227" cm="1">
        <f t="array" ref="T352">SUM(P352:S352/J352)</f>
        <v>0</v>
      </c>
      <c r="U352" s="225"/>
      <c r="V352" s="225"/>
      <c r="W352" s="225"/>
      <c r="X352" s="225"/>
    </row>
    <row r="353" spans="3:24" ht="49.9" customHeight="1" thickBot="1" x14ac:dyDescent="0.35">
      <c r="C353" s="168" t="s">
        <v>436</v>
      </c>
      <c r="D353" s="169" t="s">
        <v>583</v>
      </c>
      <c r="F353" s="170" t="s">
        <v>720</v>
      </c>
      <c r="G353" s="183" t="s">
        <v>1630</v>
      </c>
      <c r="H353" s="184" t="s">
        <v>1631</v>
      </c>
      <c r="I353" s="184">
        <v>55</v>
      </c>
      <c r="J353" s="185">
        <v>55</v>
      </c>
      <c r="K353" s="206" t="s">
        <v>1085</v>
      </c>
      <c r="L353" s="184">
        <v>3335627081</v>
      </c>
      <c r="M353" s="222" t="s">
        <v>1030</v>
      </c>
      <c r="O353" s="225"/>
      <c r="P353" s="225"/>
      <c r="Q353" s="225"/>
      <c r="R353" s="225"/>
      <c r="S353" s="225"/>
      <c r="T353" s="227" cm="1">
        <f t="array" ref="T353">SUM(P353:S353/J353)</f>
        <v>0</v>
      </c>
      <c r="U353" s="225"/>
      <c r="V353" s="225"/>
      <c r="W353" s="225"/>
      <c r="X353" s="225"/>
    </row>
    <row r="354" spans="3:24" ht="49.9" customHeight="1" thickBot="1" x14ac:dyDescent="0.35">
      <c r="C354" s="168" t="s">
        <v>436</v>
      </c>
      <c r="D354" s="169" t="s">
        <v>583</v>
      </c>
      <c r="F354" s="170" t="s">
        <v>502</v>
      </c>
      <c r="G354" s="183" t="s">
        <v>793</v>
      </c>
      <c r="H354" s="184" t="s">
        <v>794</v>
      </c>
      <c r="I354" s="184">
        <v>120</v>
      </c>
      <c r="J354" s="185">
        <v>140</v>
      </c>
      <c r="K354" s="206" t="s">
        <v>1031</v>
      </c>
      <c r="L354" s="220">
        <v>3335627081</v>
      </c>
      <c r="M354" s="221" t="s">
        <v>1032</v>
      </c>
      <c r="O354" s="225"/>
      <c r="P354" s="225"/>
      <c r="Q354" s="225"/>
      <c r="R354" s="225"/>
      <c r="S354" s="225"/>
      <c r="T354" s="227" cm="1">
        <f t="array" ref="T354">SUM(P354:S354/J354)</f>
        <v>0</v>
      </c>
      <c r="U354" s="225"/>
      <c r="V354" s="225"/>
      <c r="W354" s="225"/>
      <c r="X354" s="225"/>
    </row>
    <row r="355" spans="3:24" ht="49.9" customHeight="1" thickBot="1" x14ac:dyDescent="0.35">
      <c r="C355" s="168" t="s">
        <v>436</v>
      </c>
      <c r="D355" s="169" t="s">
        <v>583</v>
      </c>
      <c r="F355" s="229" t="s">
        <v>503</v>
      </c>
      <c r="G355" s="183" t="s">
        <v>795</v>
      </c>
      <c r="H355" s="184" t="s">
        <v>796</v>
      </c>
      <c r="I355" s="184">
        <v>130</v>
      </c>
      <c r="J355" s="185">
        <v>150</v>
      </c>
      <c r="K355" s="325" t="s">
        <v>1033</v>
      </c>
      <c r="L355" s="325">
        <v>3335627087</v>
      </c>
      <c r="M355" s="325" t="s">
        <v>1034</v>
      </c>
      <c r="O355" s="225"/>
      <c r="P355" s="225"/>
      <c r="Q355" s="225"/>
      <c r="R355" s="225"/>
      <c r="S355" s="225"/>
      <c r="T355" s="227" cm="1">
        <f t="array" ref="T355">SUM(P355:S355/J355)</f>
        <v>0</v>
      </c>
      <c r="U355" s="225"/>
      <c r="V355" s="225"/>
      <c r="W355" s="225"/>
      <c r="X355" s="225"/>
    </row>
    <row r="356" spans="3:24" ht="49.9" customHeight="1" thickBot="1" x14ac:dyDescent="0.35">
      <c r="C356" s="168" t="s">
        <v>436</v>
      </c>
      <c r="D356" s="169" t="s">
        <v>583</v>
      </c>
      <c r="F356" s="229" t="s">
        <v>503</v>
      </c>
      <c r="G356" s="183" t="s">
        <v>1632</v>
      </c>
      <c r="H356" s="184" t="s">
        <v>1633</v>
      </c>
      <c r="I356" s="184">
        <v>37</v>
      </c>
      <c r="J356" s="185">
        <v>40</v>
      </c>
      <c r="K356" s="327" t="s">
        <v>1033</v>
      </c>
      <c r="L356" s="327">
        <v>3335627087</v>
      </c>
      <c r="M356" s="327" t="s">
        <v>1034</v>
      </c>
      <c r="O356" s="225"/>
      <c r="P356" s="225"/>
      <c r="Q356" s="225"/>
      <c r="R356" s="225"/>
      <c r="S356" s="225"/>
      <c r="T356" s="227" cm="1">
        <f t="array" ref="T356">SUM(P356:S356/J356)</f>
        <v>0</v>
      </c>
      <c r="U356" s="225"/>
      <c r="V356" s="225"/>
      <c r="W356" s="225"/>
      <c r="X356" s="225"/>
    </row>
    <row r="357" spans="3:24" ht="49.9" customHeight="1" thickBot="1" x14ac:dyDescent="0.35">
      <c r="C357" s="168" t="s">
        <v>436</v>
      </c>
      <c r="D357" s="169" t="s">
        <v>584</v>
      </c>
      <c r="F357" s="170" t="s">
        <v>721</v>
      </c>
      <c r="G357" s="201" t="s">
        <v>241</v>
      </c>
      <c r="H357" s="202">
        <v>0</v>
      </c>
      <c r="I357" s="202">
        <v>0</v>
      </c>
      <c r="J357" s="203">
        <v>1</v>
      </c>
      <c r="K357" s="223" t="s">
        <v>917</v>
      </c>
      <c r="L357" s="202" t="s">
        <v>918</v>
      </c>
      <c r="M357" s="224" t="s">
        <v>919</v>
      </c>
      <c r="O357" s="225"/>
      <c r="P357" s="225"/>
      <c r="Q357" s="225"/>
      <c r="R357" s="225"/>
      <c r="S357" s="225"/>
      <c r="T357" s="227" cm="1">
        <f t="array" ref="T357">SUM(P357:S357/J357)</f>
        <v>0</v>
      </c>
      <c r="U357" s="225"/>
      <c r="V357" s="225"/>
      <c r="W357" s="225"/>
      <c r="X357" s="225"/>
    </row>
    <row r="358" spans="3:24" ht="49.9" customHeight="1" x14ac:dyDescent="0.2"/>
    <row r="359" spans="3:24" ht="49.9" customHeight="1" x14ac:dyDescent="0.2"/>
    <row r="360" spans="3:24" ht="49.9" customHeight="1" x14ac:dyDescent="0.2"/>
    <row r="361" spans="3:24" ht="49.9" customHeight="1" x14ac:dyDescent="0.2"/>
    <row r="362" spans="3:24" ht="49.9" customHeight="1" x14ac:dyDescent="0.2"/>
    <row r="363" spans="3:24" ht="49.9" customHeight="1" x14ac:dyDescent="0.2"/>
    <row r="364" spans="3:24" ht="49.9" customHeight="1" x14ac:dyDescent="0.2"/>
    <row r="365" spans="3:24" ht="49.9" customHeight="1" x14ac:dyDescent="0.2"/>
    <row r="366" spans="3:24" ht="49.9" customHeight="1" x14ac:dyDescent="0.2"/>
    <row r="367" spans="3:24" ht="49.9" customHeight="1" x14ac:dyDescent="0.2"/>
    <row r="368" spans="3:24" ht="49.9" customHeight="1" x14ac:dyDescent="0.2"/>
    <row r="369" ht="49.9" customHeight="1" x14ac:dyDescent="0.2"/>
    <row r="370" ht="49.9" customHeight="1" x14ac:dyDescent="0.2"/>
    <row r="371" ht="49.9" customHeight="1" x14ac:dyDescent="0.2"/>
    <row r="372" ht="49.9" customHeight="1" x14ac:dyDescent="0.2"/>
    <row r="373" ht="49.9" customHeight="1" x14ac:dyDescent="0.2"/>
    <row r="374" ht="49.9" customHeight="1" x14ac:dyDescent="0.2"/>
    <row r="375" ht="49.9" customHeight="1" x14ac:dyDescent="0.2"/>
    <row r="376" ht="49.9" customHeight="1" x14ac:dyDescent="0.2"/>
    <row r="377" ht="49.9" customHeight="1" x14ac:dyDescent="0.2"/>
    <row r="378" ht="49.9" customHeight="1" x14ac:dyDescent="0.2"/>
    <row r="379" ht="49.9" customHeight="1" x14ac:dyDescent="0.2"/>
    <row r="380" ht="49.9" customHeight="1" x14ac:dyDescent="0.2"/>
    <row r="381" ht="49.9" customHeight="1" x14ac:dyDescent="0.2"/>
    <row r="382" ht="49.9" customHeight="1" x14ac:dyDescent="0.2"/>
    <row r="383" ht="49.9" customHeight="1" x14ac:dyDescent="0.2"/>
    <row r="384" ht="49.9" customHeight="1" x14ac:dyDescent="0.2"/>
    <row r="385" ht="49.9" customHeight="1" x14ac:dyDescent="0.2"/>
    <row r="386" ht="49.9" customHeight="1" x14ac:dyDescent="0.2"/>
    <row r="387" ht="49.9" customHeight="1" x14ac:dyDescent="0.2"/>
    <row r="388" ht="49.9" customHeight="1" x14ac:dyDescent="0.2"/>
    <row r="389" ht="49.9" customHeight="1" x14ac:dyDescent="0.2"/>
    <row r="390" ht="49.9" customHeight="1" x14ac:dyDescent="0.2"/>
    <row r="391" ht="49.9" customHeight="1" x14ac:dyDescent="0.2"/>
    <row r="392" ht="49.9" customHeight="1" x14ac:dyDescent="0.2"/>
    <row r="393" ht="49.9" customHeight="1" x14ac:dyDescent="0.2"/>
    <row r="394" ht="49.9" customHeight="1" x14ac:dyDescent="0.2"/>
    <row r="395" ht="49.9" customHeight="1" x14ac:dyDescent="0.2"/>
    <row r="396" ht="49.9" customHeight="1" x14ac:dyDescent="0.2"/>
    <row r="397" ht="49.9" customHeight="1" x14ac:dyDescent="0.2"/>
    <row r="398" ht="49.9" customHeight="1" x14ac:dyDescent="0.2"/>
    <row r="399" ht="49.9" customHeight="1" x14ac:dyDescent="0.2"/>
    <row r="400" ht="49.9" customHeight="1" x14ac:dyDescent="0.2"/>
    <row r="401" ht="49.9" customHeight="1" x14ac:dyDescent="0.2"/>
    <row r="402" ht="49.9" customHeight="1" x14ac:dyDescent="0.2"/>
    <row r="403" ht="49.9" customHeight="1" x14ac:dyDescent="0.2"/>
    <row r="404" ht="49.9" customHeight="1" x14ac:dyDescent="0.2"/>
    <row r="405" ht="49.9" customHeight="1" x14ac:dyDescent="0.2"/>
    <row r="406" ht="49.9" customHeight="1" x14ac:dyDescent="0.2"/>
    <row r="407" ht="49.9" customHeight="1" x14ac:dyDescent="0.2"/>
    <row r="408" ht="49.9" customHeight="1" x14ac:dyDescent="0.2"/>
    <row r="409" ht="49.9" customHeight="1" x14ac:dyDescent="0.2"/>
  </sheetData>
  <sheetProtection algorithmName="SHA-512" hashValue="WaeSpSFS6jKLzdfNWyX0pDvmhNWm8NsQJLN4YB7dHQFLC4J1nn3YGPyS37KjtgUFbp45eSTFkTvqkGFNxPAARQ==" saltValue="rY9tepfPE6PjHtdFFooyvA==" spinCount="100000" sheet="1" objects="1" scenarios="1"/>
  <autoFilter ref="A3:Q345" xr:uid="{00000000-0009-0000-0000-000004000000}"/>
  <dataConsolidate/>
  <mergeCells count="160">
    <mergeCell ref="K15:K16"/>
    <mergeCell ref="L15:L16"/>
    <mergeCell ref="M15:M16"/>
    <mergeCell ref="K29:K31"/>
    <mergeCell ref="L29:L31"/>
    <mergeCell ref="M29:M31"/>
    <mergeCell ref="K6:K7"/>
    <mergeCell ref="L6:L7"/>
    <mergeCell ref="M6:M7"/>
    <mergeCell ref="K9:K10"/>
    <mergeCell ref="L9:L10"/>
    <mergeCell ref="M9:M10"/>
    <mergeCell ref="K48:K49"/>
    <mergeCell ref="L48:L49"/>
    <mergeCell ref="M48:M49"/>
    <mergeCell ref="K53:K54"/>
    <mergeCell ref="L53:L54"/>
    <mergeCell ref="M53:M54"/>
    <mergeCell ref="K32:K34"/>
    <mergeCell ref="L32:L34"/>
    <mergeCell ref="M32:M34"/>
    <mergeCell ref="K39:K40"/>
    <mergeCell ref="L39:L40"/>
    <mergeCell ref="M39:M40"/>
    <mergeCell ref="K110:K113"/>
    <mergeCell ref="L110:L113"/>
    <mergeCell ref="M110:M113"/>
    <mergeCell ref="K131:K132"/>
    <mergeCell ref="L131:L132"/>
    <mergeCell ref="M131:M132"/>
    <mergeCell ref="K70:K71"/>
    <mergeCell ref="L70:L71"/>
    <mergeCell ref="M70:M71"/>
    <mergeCell ref="K76:K78"/>
    <mergeCell ref="L76:L78"/>
    <mergeCell ref="M76:M78"/>
    <mergeCell ref="K145:K146"/>
    <mergeCell ref="L145:L146"/>
    <mergeCell ref="M145:M146"/>
    <mergeCell ref="K152:K153"/>
    <mergeCell ref="L152:L153"/>
    <mergeCell ref="M152:M153"/>
    <mergeCell ref="K133:K134"/>
    <mergeCell ref="L133:L134"/>
    <mergeCell ref="M133:M134"/>
    <mergeCell ref="K137:K138"/>
    <mergeCell ref="L137:L138"/>
    <mergeCell ref="M137:M138"/>
    <mergeCell ref="K170:K171"/>
    <mergeCell ref="L170:L171"/>
    <mergeCell ref="M170:M171"/>
    <mergeCell ref="K175:K176"/>
    <mergeCell ref="L175:L176"/>
    <mergeCell ref="M175:M176"/>
    <mergeCell ref="K167:K168"/>
    <mergeCell ref="L167:L168"/>
    <mergeCell ref="M167:M168"/>
    <mergeCell ref="K200:K201"/>
    <mergeCell ref="L200:L201"/>
    <mergeCell ref="M200:M201"/>
    <mergeCell ref="K203:K204"/>
    <mergeCell ref="L203:L204"/>
    <mergeCell ref="M203:M204"/>
    <mergeCell ref="K177:K178"/>
    <mergeCell ref="L177:L178"/>
    <mergeCell ref="M177:M178"/>
    <mergeCell ref="K190:K191"/>
    <mergeCell ref="L190:L191"/>
    <mergeCell ref="M190:M191"/>
    <mergeCell ref="K228:K229"/>
    <mergeCell ref="L228:L229"/>
    <mergeCell ref="M228:M229"/>
    <mergeCell ref="K206:K207"/>
    <mergeCell ref="L206:L207"/>
    <mergeCell ref="M206:M207"/>
    <mergeCell ref="K224:K226"/>
    <mergeCell ref="L224:L226"/>
    <mergeCell ref="M224:M226"/>
    <mergeCell ref="K240:K243"/>
    <mergeCell ref="L240:L243"/>
    <mergeCell ref="M240:M243"/>
    <mergeCell ref="K244:K246"/>
    <mergeCell ref="L244:L246"/>
    <mergeCell ref="M244:M246"/>
    <mergeCell ref="K235:K236"/>
    <mergeCell ref="L235:L236"/>
    <mergeCell ref="M235:M236"/>
    <mergeCell ref="K237:K239"/>
    <mergeCell ref="L237:L239"/>
    <mergeCell ref="M237:M239"/>
    <mergeCell ref="K257:K261"/>
    <mergeCell ref="L257:L261"/>
    <mergeCell ref="M257:M261"/>
    <mergeCell ref="K269:K270"/>
    <mergeCell ref="L269:L270"/>
    <mergeCell ref="M269:M270"/>
    <mergeCell ref="K251:K252"/>
    <mergeCell ref="L251:L252"/>
    <mergeCell ref="M251:M252"/>
    <mergeCell ref="K253:K254"/>
    <mergeCell ref="L253:L254"/>
    <mergeCell ref="M253:M254"/>
    <mergeCell ref="K278:K280"/>
    <mergeCell ref="L278:L280"/>
    <mergeCell ref="M278:M280"/>
    <mergeCell ref="K282:K284"/>
    <mergeCell ref="L282:L284"/>
    <mergeCell ref="M282:M284"/>
    <mergeCell ref="K274:K275"/>
    <mergeCell ref="L274:L275"/>
    <mergeCell ref="M274:M275"/>
    <mergeCell ref="K276:K277"/>
    <mergeCell ref="L276:L277"/>
    <mergeCell ref="M276:M277"/>
    <mergeCell ref="K294:K296"/>
    <mergeCell ref="L294:L296"/>
    <mergeCell ref="M294:M296"/>
    <mergeCell ref="K297:K298"/>
    <mergeCell ref="L297:L298"/>
    <mergeCell ref="M297:M298"/>
    <mergeCell ref="K285:K286"/>
    <mergeCell ref="L285:L286"/>
    <mergeCell ref="M285:M286"/>
    <mergeCell ref="K289:K291"/>
    <mergeCell ref="L289:L291"/>
    <mergeCell ref="M289:M291"/>
    <mergeCell ref="M304:M306"/>
    <mergeCell ref="K307:K309"/>
    <mergeCell ref="L307:L309"/>
    <mergeCell ref="M307:M309"/>
    <mergeCell ref="K299:K300"/>
    <mergeCell ref="L299:L300"/>
    <mergeCell ref="M299:M300"/>
    <mergeCell ref="K301:K302"/>
    <mergeCell ref="L301:L302"/>
    <mergeCell ref="M301:M302"/>
    <mergeCell ref="O2:O3"/>
    <mergeCell ref="T2:T3"/>
    <mergeCell ref="O1:T1"/>
    <mergeCell ref="U1:X1"/>
    <mergeCell ref="K346:K350"/>
    <mergeCell ref="L346:L350"/>
    <mergeCell ref="M346:M350"/>
    <mergeCell ref="K355:K356"/>
    <mergeCell ref="L355:L356"/>
    <mergeCell ref="M355:M356"/>
    <mergeCell ref="K339:K342"/>
    <mergeCell ref="L339:L342"/>
    <mergeCell ref="M339:M342"/>
    <mergeCell ref="K343:K345"/>
    <mergeCell ref="L343:L345"/>
    <mergeCell ref="M343:M345"/>
    <mergeCell ref="K310:K312"/>
    <mergeCell ref="L310:L312"/>
    <mergeCell ref="M310:M312"/>
    <mergeCell ref="K318:K319"/>
    <mergeCell ref="L318:L319"/>
    <mergeCell ref="M318:M319"/>
    <mergeCell ref="K304:K306"/>
    <mergeCell ref="L304:L306"/>
  </mergeCells>
  <hyperlinks>
    <hyperlink ref="M22" r:id="rId1" display="http://gob.mx/" xr:uid="{00000000-0004-0000-0400-000000000000}"/>
    <hyperlink ref="M23" r:id="rId2" display="http://gob.mx/" xr:uid="{00000000-0004-0000-0400-000001000000}"/>
    <hyperlink ref="M24" r:id="rId3" display="http://gob.mx/" xr:uid="{00000000-0004-0000-0400-000002000000}"/>
    <hyperlink ref="M144" r:id="rId4" display="mailto:oscar.carrillo.cultura@gmail.com" xr:uid="{00000000-0004-0000-0400-000003000000}"/>
    <hyperlink ref="M351" r:id="rId5" display="mailto:jorgemartinez@comudetlaquepaque.com" xr:uid="{00000000-0004-0000-0400-000004000000}"/>
    <hyperlink ref="M354" r:id="rId6" display="mailto:robertorios@comudetlaquepaque.com" xr:uid="{00000000-0004-0000-0400-000005000000}"/>
    <hyperlink ref="M92" r:id="rId7" xr:uid="{00000000-0004-0000-0400-000006000000}"/>
  </hyperlinks>
  <pageMargins left="0.7" right="0.7" top="0.75" bottom="0.75" header="0.3" footer="0.3"/>
  <pageSetup orientation="portrait"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2:Q272"/>
  <sheetViews>
    <sheetView topLeftCell="C90" workbookViewId="0">
      <selection activeCell="C97" sqref="C97"/>
    </sheetView>
  </sheetViews>
  <sheetFormatPr baseColWidth="10" defaultRowHeight="12.75" x14ac:dyDescent="0.2"/>
  <cols>
    <col min="3" max="3" width="99.85546875" bestFit="1" customWidth="1"/>
    <col min="4" max="4" width="118.7109375" bestFit="1" customWidth="1"/>
    <col min="16" max="16" width="99.85546875" bestFit="1" customWidth="1"/>
  </cols>
  <sheetData>
    <row r="2" spans="3:17" ht="13.5" thickBot="1" x14ac:dyDescent="0.25"/>
    <row r="3" spans="3:17" ht="21" thickBot="1" x14ac:dyDescent="0.35">
      <c r="C3" s="33" t="s">
        <v>536</v>
      </c>
      <c r="D3" s="114" t="s">
        <v>152</v>
      </c>
      <c r="E3" s="116" t="s">
        <v>491</v>
      </c>
      <c r="P3" s="33" t="s">
        <v>536</v>
      </c>
      <c r="Q3" s="114" t="s">
        <v>152</v>
      </c>
    </row>
    <row r="4" spans="3:17" ht="21" thickBot="1" x14ac:dyDescent="0.35">
      <c r="C4" s="33" t="s">
        <v>536</v>
      </c>
      <c r="D4" s="114" t="s">
        <v>152</v>
      </c>
      <c r="E4" s="117" t="s">
        <v>153</v>
      </c>
      <c r="P4" s="33" t="s">
        <v>536</v>
      </c>
      <c r="Q4" s="114" t="s">
        <v>154</v>
      </c>
    </row>
    <row r="5" spans="3:17" ht="21" thickBot="1" x14ac:dyDescent="0.35">
      <c r="C5" s="33" t="s">
        <v>536</v>
      </c>
      <c r="D5" s="114" t="s">
        <v>152</v>
      </c>
      <c r="E5" s="116" t="s">
        <v>626</v>
      </c>
      <c r="P5" s="33" t="s">
        <v>536</v>
      </c>
      <c r="Q5" s="114" t="s">
        <v>150</v>
      </c>
    </row>
    <row r="6" spans="3:17" ht="21" thickBot="1" x14ac:dyDescent="0.35">
      <c r="C6" s="33" t="s">
        <v>536</v>
      </c>
      <c r="D6" s="114" t="s">
        <v>152</v>
      </c>
      <c r="E6" s="116" t="s">
        <v>627</v>
      </c>
      <c r="P6" s="27" t="s">
        <v>531</v>
      </c>
      <c r="Q6" s="114" t="s">
        <v>29</v>
      </c>
    </row>
    <row r="7" spans="3:17" ht="21" thickBot="1" x14ac:dyDescent="0.35">
      <c r="C7" s="33" t="s">
        <v>536</v>
      </c>
      <c r="D7" s="114" t="s">
        <v>152</v>
      </c>
      <c r="E7" s="118" t="s">
        <v>494</v>
      </c>
      <c r="P7" s="27" t="s">
        <v>531</v>
      </c>
      <c r="Q7" s="114" t="s">
        <v>27</v>
      </c>
    </row>
    <row r="8" spans="3:17" ht="21" thickBot="1" x14ac:dyDescent="0.35">
      <c r="C8" s="33" t="s">
        <v>536</v>
      </c>
      <c r="D8" s="114" t="s">
        <v>152</v>
      </c>
      <c r="E8" s="118" t="s">
        <v>495</v>
      </c>
      <c r="P8" s="27" t="s">
        <v>531</v>
      </c>
      <c r="Q8" s="114" t="s">
        <v>31</v>
      </c>
    </row>
    <row r="9" spans="3:17" ht="21" thickBot="1" x14ac:dyDescent="0.35">
      <c r="C9" s="33" t="s">
        <v>536</v>
      </c>
      <c r="D9" s="114" t="s">
        <v>152</v>
      </c>
      <c r="E9" s="117" t="s">
        <v>496</v>
      </c>
      <c r="P9" s="27" t="s">
        <v>531</v>
      </c>
      <c r="Q9" s="114" t="s">
        <v>566</v>
      </c>
    </row>
    <row r="10" spans="3:17" ht="21" thickBot="1" x14ac:dyDescent="0.35">
      <c r="C10" s="33" t="s">
        <v>536</v>
      </c>
      <c r="D10" s="114" t="s">
        <v>152</v>
      </c>
      <c r="E10" s="116" t="s">
        <v>628</v>
      </c>
      <c r="P10" s="40" t="s">
        <v>436</v>
      </c>
      <c r="Q10" s="115" t="s">
        <v>437</v>
      </c>
    </row>
    <row r="11" spans="3:17" ht="21" thickBot="1" x14ac:dyDescent="0.35">
      <c r="C11" s="33" t="s">
        <v>536</v>
      </c>
      <c r="D11" s="114" t="s">
        <v>154</v>
      </c>
      <c r="E11" s="116" t="s">
        <v>629</v>
      </c>
      <c r="P11" s="40" t="s">
        <v>436</v>
      </c>
      <c r="Q11" s="115" t="s">
        <v>583</v>
      </c>
    </row>
    <row r="12" spans="3:17" ht="21" thickBot="1" x14ac:dyDescent="0.35">
      <c r="C12" s="33" t="s">
        <v>536</v>
      </c>
      <c r="D12" s="114" t="s">
        <v>150</v>
      </c>
      <c r="E12" s="130" t="s">
        <v>625</v>
      </c>
      <c r="P12" s="40" t="s">
        <v>436</v>
      </c>
      <c r="Q12" s="115" t="s">
        <v>466</v>
      </c>
    </row>
    <row r="13" spans="3:17" ht="21" thickBot="1" x14ac:dyDescent="0.35">
      <c r="C13" s="33" t="s">
        <v>536</v>
      </c>
      <c r="D13" s="114" t="s">
        <v>150</v>
      </c>
      <c r="E13" s="118" t="s">
        <v>151</v>
      </c>
      <c r="P13" s="40" t="s">
        <v>436</v>
      </c>
      <c r="Q13" s="115" t="s">
        <v>486</v>
      </c>
    </row>
    <row r="14" spans="3:17" ht="21" thickBot="1" x14ac:dyDescent="0.35">
      <c r="C14" s="27" t="s">
        <v>531</v>
      </c>
      <c r="D14" s="114" t="s">
        <v>29</v>
      </c>
      <c r="E14" s="117" t="s">
        <v>586</v>
      </c>
      <c r="P14" s="40" t="s">
        <v>436</v>
      </c>
      <c r="Q14" s="115" t="s">
        <v>584</v>
      </c>
    </row>
    <row r="15" spans="3:17" ht="21" thickBot="1" x14ac:dyDescent="0.35">
      <c r="C15" s="27" t="s">
        <v>531</v>
      </c>
      <c r="D15" s="114" t="s">
        <v>27</v>
      </c>
      <c r="E15" s="116" t="s">
        <v>585</v>
      </c>
      <c r="P15" s="40" t="s">
        <v>436</v>
      </c>
      <c r="Q15" s="115" t="s">
        <v>442</v>
      </c>
    </row>
    <row r="16" spans="3:17" ht="21.75" thickBot="1" x14ac:dyDescent="0.35">
      <c r="C16" s="27" t="s">
        <v>531</v>
      </c>
      <c r="D16" s="114" t="s">
        <v>31</v>
      </c>
      <c r="E16" s="116" t="s">
        <v>587</v>
      </c>
      <c r="P16" s="31" t="s">
        <v>534</v>
      </c>
      <c r="Q16" s="114" t="s">
        <v>122</v>
      </c>
    </row>
    <row r="17" spans="3:17" ht="21.75" thickBot="1" x14ac:dyDescent="0.35">
      <c r="C17" s="27" t="s">
        <v>531</v>
      </c>
      <c r="D17" s="114" t="s">
        <v>31</v>
      </c>
      <c r="E17" s="118" t="s">
        <v>32</v>
      </c>
      <c r="P17" s="31" t="s">
        <v>534</v>
      </c>
      <c r="Q17" s="114" t="s">
        <v>570</v>
      </c>
    </row>
    <row r="18" spans="3:17" ht="21.75" thickBot="1" x14ac:dyDescent="0.35">
      <c r="C18" s="27" t="s">
        <v>531</v>
      </c>
      <c r="D18" s="114" t="s">
        <v>31</v>
      </c>
      <c r="E18" s="118" t="s">
        <v>34</v>
      </c>
      <c r="P18" s="31" t="s">
        <v>534</v>
      </c>
      <c r="Q18" s="114" t="s">
        <v>569</v>
      </c>
    </row>
    <row r="19" spans="3:17" ht="21.75" thickBot="1" x14ac:dyDescent="0.35">
      <c r="C19" s="27" t="s">
        <v>531</v>
      </c>
      <c r="D19" s="114" t="s">
        <v>566</v>
      </c>
      <c r="E19" s="118" t="s">
        <v>588</v>
      </c>
      <c r="P19" s="31" t="s">
        <v>534</v>
      </c>
      <c r="Q19" s="114" t="s">
        <v>136</v>
      </c>
    </row>
    <row r="20" spans="3:17" ht="21.75" thickBot="1" x14ac:dyDescent="0.35">
      <c r="C20" s="40" t="s">
        <v>436</v>
      </c>
      <c r="D20" s="115" t="s">
        <v>437</v>
      </c>
      <c r="E20" s="116" t="s">
        <v>687</v>
      </c>
      <c r="P20" s="31" t="s">
        <v>534</v>
      </c>
      <c r="Q20" s="114" t="s">
        <v>127</v>
      </c>
    </row>
    <row r="21" spans="3:17" ht="21.75" thickBot="1" x14ac:dyDescent="0.35">
      <c r="C21" s="40" t="s">
        <v>436</v>
      </c>
      <c r="D21" s="115" t="s">
        <v>437</v>
      </c>
      <c r="E21" s="116" t="s">
        <v>686</v>
      </c>
      <c r="P21" s="31" t="s">
        <v>534</v>
      </c>
      <c r="Q21" s="114" t="s">
        <v>132</v>
      </c>
    </row>
    <row r="22" spans="3:17" ht="21.75" thickBot="1" x14ac:dyDescent="0.35">
      <c r="C22" s="40" t="s">
        <v>436</v>
      </c>
      <c r="D22" s="115" t="s">
        <v>437</v>
      </c>
      <c r="E22" s="118" t="s">
        <v>440</v>
      </c>
      <c r="P22" s="31" t="s">
        <v>534</v>
      </c>
      <c r="Q22" s="114" t="s">
        <v>138</v>
      </c>
    </row>
    <row r="23" spans="3:17" ht="21.75" thickBot="1" x14ac:dyDescent="0.35">
      <c r="C23" s="40" t="s">
        <v>436</v>
      </c>
      <c r="D23" s="135" t="s">
        <v>437</v>
      </c>
      <c r="E23" s="131" t="s">
        <v>688</v>
      </c>
      <c r="P23" s="31" t="s">
        <v>534</v>
      </c>
      <c r="Q23" s="129" t="s">
        <v>109</v>
      </c>
    </row>
    <row r="24" spans="3:17" ht="21.75" thickBot="1" x14ac:dyDescent="0.35">
      <c r="C24" s="40" t="s">
        <v>436</v>
      </c>
      <c r="D24" s="135" t="s">
        <v>583</v>
      </c>
      <c r="E24" s="120" t="s">
        <v>499</v>
      </c>
      <c r="P24" s="31" t="s">
        <v>534</v>
      </c>
      <c r="Q24" s="129" t="s">
        <v>114</v>
      </c>
    </row>
    <row r="25" spans="3:17" ht="21.75" thickBot="1" x14ac:dyDescent="0.35">
      <c r="C25" s="40" t="s">
        <v>436</v>
      </c>
      <c r="D25" s="115" t="s">
        <v>583</v>
      </c>
      <c r="E25" s="118" t="s">
        <v>502</v>
      </c>
      <c r="P25" s="31" t="s">
        <v>534</v>
      </c>
      <c r="Q25" s="114" t="s">
        <v>120</v>
      </c>
    </row>
    <row r="26" spans="3:17" ht="21.75" thickBot="1" x14ac:dyDescent="0.35">
      <c r="C26" s="40" t="s">
        <v>436</v>
      </c>
      <c r="D26" s="115" t="s">
        <v>583</v>
      </c>
      <c r="E26" s="118" t="s">
        <v>500</v>
      </c>
      <c r="P26" s="31" t="s">
        <v>534</v>
      </c>
      <c r="Q26" s="114" t="s">
        <v>129</v>
      </c>
    </row>
    <row r="27" spans="3:17" ht="21.75" thickBot="1" x14ac:dyDescent="0.35">
      <c r="C27" s="40" t="s">
        <v>436</v>
      </c>
      <c r="D27" s="115" t="s">
        <v>583</v>
      </c>
      <c r="E27" s="118" t="s">
        <v>503</v>
      </c>
      <c r="P27" s="31" t="s">
        <v>534</v>
      </c>
      <c r="Q27" s="114" t="s">
        <v>112</v>
      </c>
    </row>
    <row r="28" spans="3:17" ht="21.75" thickBot="1" x14ac:dyDescent="0.35">
      <c r="C28" s="40" t="s">
        <v>436</v>
      </c>
      <c r="D28" s="115" t="s">
        <v>583</v>
      </c>
      <c r="E28" s="118" t="s">
        <v>720</v>
      </c>
      <c r="P28" s="31" t="s">
        <v>534</v>
      </c>
      <c r="Q28" s="114" t="s">
        <v>568</v>
      </c>
    </row>
    <row r="29" spans="3:17" ht="21" thickBot="1" x14ac:dyDescent="0.35">
      <c r="C29" s="40" t="s">
        <v>436</v>
      </c>
      <c r="D29" s="115" t="s">
        <v>466</v>
      </c>
      <c r="E29" s="118" t="s">
        <v>467</v>
      </c>
      <c r="P29" s="27" t="s">
        <v>538</v>
      </c>
      <c r="Q29" s="114" t="s">
        <v>185</v>
      </c>
    </row>
    <row r="30" spans="3:17" ht="21" thickBot="1" x14ac:dyDescent="0.35">
      <c r="C30" s="40" t="s">
        <v>436</v>
      </c>
      <c r="D30" s="115" t="s">
        <v>466</v>
      </c>
      <c r="E30" s="116" t="s">
        <v>707</v>
      </c>
      <c r="P30" s="27" t="s">
        <v>538</v>
      </c>
      <c r="Q30" s="114" t="s">
        <v>168</v>
      </c>
    </row>
    <row r="31" spans="3:17" ht="21" thickBot="1" x14ac:dyDescent="0.35">
      <c r="C31" s="40" t="s">
        <v>436</v>
      </c>
      <c r="D31" s="115" t="s">
        <v>466</v>
      </c>
      <c r="E31" s="121" t="s">
        <v>708</v>
      </c>
      <c r="P31" s="27" t="s">
        <v>538</v>
      </c>
      <c r="Q31" s="114" t="s">
        <v>206</v>
      </c>
    </row>
    <row r="32" spans="3:17" ht="21.75" thickBot="1" x14ac:dyDescent="0.35">
      <c r="C32" s="40" t="s">
        <v>436</v>
      </c>
      <c r="D32" s="115" t="s">
        <v>466</v>
      </c>
      <c r="E32" s="116" t="s">
        <v>709</v>
      </c>
      <c r="P32" s="32" t="s">
        <v>535</v>
      </c>
      <c r="Q32" s="114" t="s">
        <v>142</v>
      </c>
    </row>
    <row r="33" spans="3:17" ht="21.75" thickBot="1" x14ac:dyDescent="0.35">
      <c r="C33" s="40" t="s">
        <v>436</v>
      </c>
      <c r="D33" s="115" t="s">
        <v>466</v>
      </c>
      <c r="E33" s="118" t="s">
        <v>481</v>
      </c>
      <c r="P33" s="32" t="s">
        <v>535</v>
      </c>
      <c r="Q33" s="114" t="s">
        <v>145</v>
      </c>
    </row>
    <row r="34" spans="3:17" ht="21.75" thickBot="1" x14ac:dyDescent="0.35">
      <c r="C34" s="40" t="s">
        <v>436</v>
      </c>
      <c r="D34" s="115" t="s">
        <v>466</v>
      </c>
      <c r="E34" s="116" t="s">
        <v>710</v>
      </c>
      <c r="P34" s="32" t="s">
        <v>535</v>
      </c>
      <c r="Q34" s="114" t="s">
        <v>571</v>
      </c>
    </row>
    <row r="35" spans="3:17" ht="21.75" thickBot="1" x14ac:dyDescent="0.35">
      <c r="C35" s="40" t="s">
        <v>436</v>
      </c>
      <c r="D35" s="115" t="s">
        <v>466</v>
      </c>
      <c r="E35" s="118" t="s">
        <v>472</v>
      </c>
      <c r="P35" s="32" t="s">
        <v>535</v>
      </c>
      <c r="Q35" s="114" t="s">
        <v>148</v>
      </c>
    </row>
    <row r="36" spans="3:17" ht="21" thickBot="1" x14ac:dyDescent="0.35">
      <c r="C36" s="40" t="s">
        <v>436</v>
      </c>
      <c r="D36" s="115" t="s">
        <v>466</v>
      </c>
      <c r="E36" s="121" t="s">
        <v>711</v>
      </c>
      <c r="P36" s="35" t="s">
        <v>539</v>
      </c>
      <c r="Q36" s="114" t="s">
        <v>576</v>
      </c>
    </row>
    <row r="37" spans="3:17" ht="21" thickBot="1" x14ac:dyDescent="0.35">
      <c r="C37" s="40" t="s">
        <v>436</v>
      </c>
      <c r="D37" s="115" t="s">
        <v>466</v>
      </c>
      <c r="E37" s="118" t="s">
        <v>474</v>
      </c>
      <c r="P37" s="35" t="s">
        <v>539</v>
      </c>
      <c r="Q37" s="114" t="s">
        <v>216</v>
      </c>
    </row>
    <row r="38" spans="3:17" ht="21" thickBot="1" x14ac:dyDescent="0.35">
      <c r="C38" s="40" t="s">
        <v>436</v>
      </c>
      <c r="D38" s="115" t="s">
        <v>466</v>
      </c>
      <c r="E38" s="134" t="s">
        <v>475</v>
      </c>
      <c r="P38" s="35" t="s">
        <v>539</v>
      </c>
      <c r="Q38" s="114" t="s">
        <v>246</v>
      </c>
    </row>
    <row r="39" spans="3:17" ht="21" thickBot="1" x14ac:dyDescent="0.35">
      <c r="C39" s="40" t="s">
        <v>436</v>
      </c>
      <c r="D39" s="115" t="s">
        <v>466</v>
      </c>
      <c r="E39" s="116" t="s">
        <v>712</v>
      </c>
      <c r="P39" s="35" t="s">
        <v>539</v>
      </c>
      <c r="Q39" s="114" t="s">
        <v>254</v>
      </c>
    </row>
    <row r="40" spans="3:17" ht="21" thickBot="1" x14ac:dyDescent="0.35">
      <c r="C40" s="40" t="s">
        <v>436</v>
      </c>
      <c r="D40" s="115" t="s">
        <v>466</v>
      </c>
      <c r="E40" s="116" t="s">
        <v>715</v>
      </c>
      <c r="P40" s="35" t="s">
        <v>539</v>
      </c>
      <c r="Q40" s="114" t="s">
        <v>259</v>
      </c>
    </row>
    <row r="41" spans="3:17" ht="21" thickBot="1" x14ac:dyDescent="0.35">
      <c r="C41" s="40" t="s">
        <v>436</v>
      </c>
      <c r="D41" s="115" t="s">
        <v>466</v>
      </c>
      <c r="E41" s="116" t="s">
        <v>714</v>
      </c>
      <c r="P41" s="35" t="s">
        <v>539</v>
      </c>
      <c r="Q41" s="114" t="s">
        <v>229</v>
      </c>
    </row>
    <row r="42" spans="3:17" ht="21" thickBot="1" x14ac:dyDescent="0.35">
      <c r="C42" s="40" t="s">
        <v>436</v>
      </c>
      <c r="D42" s="115" t="s">
        <v>466</v>
      </c>
      <c r="E42" s="116" t="s">
        <v>713</v>
      </c>
      <c r="P42" s="35" t="s">
        <v>539</v>
      </c>
      <c r="Q42" s="114" t="s">
        <v>235</v>
      </c>
    </row>
    <row r="43" spans="3:17" ht="21.75" thickBot="1" x14ac:dyDescent="0.35">
      <c r="C43" s="40" t="s">
        <v>436</v>
      </c>
      <c r="D43" s="115" t="s">
        <v>466</v>
      </c>
      <c r="E43" s="116" t="s">
        <v>716</v>
      </c>
      <c r="P43" s="30" t="s">
        <v>533</v>
      </c>
      <c r="Q43" s="114" t="s">
        <v>82</v>
      </c>
    </row>
    <row r="44" spans="3:17" ht="21.75" thickBot="1" x14ac:dyDescent="0.35">
      <c r="C44" s="40" t="s">
        <v>436</v>
      </c>
      <c r="D44" s="115" t="s">
        <v>466</v>
      </c>
      <c r="E44" s="118" t="s">
        <v>482</v>
      </c>
      <c r="P44" s="30" t="s">
        <v>533</v>
      </c>
      <c r="Q44" s="114" t="s">
        <v>104</v>
      </c>
    </row>
    <row r="45" spans="3:17" ht="21.75" thickBot="1" x14ac:dyDescent="0.35">
      <c r="C45" s="40" t="s">
        <v>436</v>
      </c>
      <c r="D45" s="115" t="s">
        <v>466</v>
      </c>
      <c r="E45" s="116" t="s">
        <v>717</v>
      </c>
      <c r="P45" s="30" t="s">
        <v>533</v>
      </c>
      <c r="Q45" s="114" t="s">
        <v>107</v>
      </c>
    </row>
    <row r="46" spans="3:17" ht="21.75" thickBot="1" x14ac:dyDescent="0.35">
      <c r="C46" s="40" t="s">
        <v>436</v>
      </c>
      <c r="D46" s="115" t="s">
        <v>466</v>
      </c>
      <c r="E46" s="116" t="s">
        <v>718</v>
      </c>
      <c r="P46" s="30" t="s">
        <v>533</v>
      </c>
      <c r="Q46" s="114" t="s">
        <v>98</v>
      </c>
    </row>
    <row r="47" spans="3:17" ht="21.75" thickBot="1" x14ac:dyDescent="0.35">
      <c r="C47" s="40" t="s">
        <v>436</v>
      </c>
      <c r="D47" s="115" t="s">
        <v>466</v>
      </c>
      <c r="E47" s="118" t="s">
        <v>485</v>
      </c>
      <c r="P47" s="30" t="s">
        <v>533</v>
      </c>
      <c r="Q47" s="114" t="s">
        <v>81</v>
      </c>
    </row>
    <row r="48" spans="3:17" ht="21.75" thickBot="1" x14ac:dyDescent="0.35">
      <c r="C48" s="40" t="s">
        <v>436</v>
      </c>
      <c r="D48" s="115" t="s">
        <v>486</v>
      </c>
      <c r="E48" s="118" t="s">
        <v>487</v>
      </c>
      <c r="P48" s="30" t="s">
        <v>533</v>
      </c>
      <c r="Q48" s="114" t="s">
        <v>88</v>
      </c>
    </row>
    <row r="49" spans="3:17" ht="21.75" thickBot="1" x14ac:dyDescent="0.35">
      <c r="C49" s="40" t="s">
        <v>436</v>
      </c>
      <c r="D49" s="115" t="s">
        <v>486</v>
      </c>
      <c r="E49" s="116" t="s">
        <v>719</v>
      </c>
      <c r="P49" s="30" t="s">
        <v>533</v>
      </c>
      <c r="Q49" s="114" t="s">
        <v>84</v>
      </c>
    </row>
    <row r="50" spans="3:17" ht="21.75" thickBot="1" x14ac:dyDescent="0.35">
      <c r="C50" s="40" t="s">
        <v>436</v>
      </c>
      <c r="D50" s="115" t="s">
        <v>486</v>
      </c>
      <c r="E50" s="118" t="s">
        <v>489</v>
      </c>
      <c r="P50" s="30" t="s">
        <v>533</v>
      </c>
      <c r="Q50" s="114" t="s">
        <v>86</v>
      </c>
    </row>
    <row r="51" spans="3:17" ht="21.75" thickBot="1" x14ac:dyDescent="0.35">
      <c r="C51" s="40" t="s">
        <v>436</v>
      </c>
      <c r="D51" s="115" t="s">
        <v>584</v>
      </c>
      <c r="E51" s="118" t="s">
        <v>721</v>
      </c>
      <c r="P51" s="30" t="s">
        <v>533</v>
      </c>
      <c r="Q51" s="114" t="s">
        <v>94</v>
      </c>
    </row>
    <row r="52" spans="3:17" ht="21.75" thickBot="1" x14ac:dyDescent="0.35">
      <c r="C52" s="40" t="s">
        <v>436</v>
      </c>
      <c r="D52" s="115" t="s">
        <v>442</v>
      </c>
      <c r="E52" s="116" t="s">
        <v>693</v>
      </c>
      <c r="P52" s="30" t="s">
        <v>533</v>
      </c>
      <c r="Q52" s="114" t="s">
        <v>97</v>
      </c>
    </row>
    <row r="53" spans="3:17" ht="21.75" thickBot="1" x14ac:dyDescent="0.35">
      <c r="C53" s="40" t="s">
        <v>436</v>
      </c>
      <c r="D53" s="115" t="s">
        <v>442</v>
      </c>
      <c r="E53" s="116" t="s">
        <v>689</v>
      </c>
      <c r="P53" s="30" t="s">
        <v>533</v>
      </c>
      <c r="Q53" s="114" t="s">
        <v>92</v>
      </c>
    </row>
    <row r="54" spans="3:17" ht="21.75" thickBot="1" x14ac:dyDescent="0.35">
      <c r="C54" s="40" t="s">
        <v>436</v>
      </c>
      <c r="D54" s="115" t="s">
        <v>442</v>
      </c>
      <c r="E54" s="116" t="s">
        <v>695</v>
      </c>
      <c r="P54" s="29" t="s">
        <v>532</v>
      </c>
      <c r="Q54" s="114" t="s">
        <v>56</v>
      </c>
    </row>
    <row r="55" spans="3:17" ht="21.75" thickBot="1" x14ac:dyDescent="0.35">
      <c r="C55" s="40" t="s">
        <v>436</v>
      </c>
      <c r="D55" s="115" t="s">
        <v>442</v>
      </c>
      <c r="E55" s="118" t="s">
        <v>456</v>
      </c>
      <c r="P55" s="29" t="s">
        <v>532</v>
      </c>
      <c r="Q55" s="114" t="s">
        <v>73</v>
      </c>
    </row>
    <row r="56" spans="3:17" ht="21.75" thickBot="1" x14ac:dyDescent="0.35">
      <c r="C56" s="40" t="s">
        <v>436</v>
      </c>
      <c r="D56" s="115" t="s">
        <v>442</v>
      </c>
      <c r="E56" s="116" t="s">
        <v>700</v>
      </c>
      <c r="P56" s="29" t="s">
        <v>532</v>
      </c>
      <c r="Q56" s="114" t="s">
        <v>79</v>
      </c>
    </row>
    <row r="57" spans="3:17" ht="21.75" thickBot="1" x14ac:dyDescent="0.35">
      <c r="C57" s="40" t="s">
        <v>436</v>
      </c>
      <c r="D57" s="115" t="s">
        <v>442</v>
      </c>
      <c r="E57" s="118" t="s">
        <v>459</v>
      </c>
      <c r="P57" s="29" t="s">
        <v>532</v>
      </c>
      <c r="Q57" s="114" t="s">
        <v>62</v>
      </c>
    </row>
    <row r="58" spans="3:17" ht="21.75" thickBot="1" x14ac:dyDescent="0.3">
      <c r="C58" s="40" t="s">
        <v>436</v>
      </c>
      <c r="D58" s="115" t="s">
        <v>442</v>
      </c>
      <c r="E58" s="116" t="s">
        <v>701</v>
      </c>
      <c r="P58" s="29" t="s">
        <v>532</v>
      </c>
      <c r="Q58" s="128" t="s">
        <v>58</v>
      </c>
    </row>
    <row r="59" spans="3:17" ht="21.75" thickBot="1" x14ac:dyDescent="0.35">
      <c r="C59" s="40" t="s">
        <v>436</v>
      </c>
      <c r="D59" s="115" t="s">
        <v>442</v>
      </c>
      <c r="E59" s="116" t="s">
        <v>703</v>
      </c>
      <c r="P59" s="29" t="s">
        <v>532</v>
      </c>
      <c r="Q59" s="114" t="s">
        <v>51</v>
      </c>
    </row>
    <row r="60" spans="3:17" ht="21.75" thickBot="1" x14ac:dyDescent="0.35">
      <c r="C60" s="40" t="s">
        <v>436</v>
      </c>
      <c r="D60" s="115" t="s">
        <v>442</v>
      </c>
      <c r="E60" s="116" t="s">
        <v>699</v>
      </c>
      <c r="P60" s="29" t="s">
        <v>532</v>
      </c>
      <c r="Q60" s="114" t="s">
        <v>60</v>
      </c>
    </row>
    <row r="61" spans="3:17" ht="21.75" thickBot="1" x14ac:dyDescent="0.35">
      <c r="C61" s="40" t="s">
        <v>436</v>
      </c>
      <c r="D61" s="115" t="s">
        <v>442</v>
      </c>
      <c r="E61" s="117" t="s">
        <v>447</v>
      </c>
      <c r="P61" s="29" t="s">
        <v>532</v>
      </c>
      <c r="Q61" s="114" t="s">
        <v>42</v>
      </c>
    </row>
    <row r="62" spans="3:17" ht="21" thickBot="1" x14ac:dyDescent="0.35">
      <c r="C62" s="40" t="s">
        <v>436</v>
      </c>
      <c r="D62" s="115" t="s">
        <v>442</v>
      </c>
      <c r="E62" s="116" t="s">
        <v>696</v>
      </c>
      <c r="P62" s="38" t="s">
        <v>542</v>
      </c>
      <c r="Q62" s="114" t="s">
        <v>341</v>
      </c>
    </row>
    <row r="63" spans="3:17" ht="21" thickBot="1" x14ac:dyDescent="0.35">
      <c r="C63" s="40" t="s">
        <v>436</v>
      </c>
      <c r="D63" s="115" t="s">
        <v>442</v>
      </c>
      <c r="E63" s="116" t="s">
        <v>705</v>
      </c>
      <c r="P63" s="38" t="s">
        <v>542</v>
      </c>
      <c r="Q63" s="114" t="s">
        <v>354</v>
      </c>
    </row>
    <row r="64" spans="3:17" ht="21" thickBot="1" x14ac:dyDescent="0.35">
      <c r="C64" s="40" t="s">
        <v>436</v>
      </c>
      <c r="D64" s="115" t="s">
        <v>442</v>
      </c>
      <c r="E64" s="116" t="s">
        <v>697</v>
      </c>
      <c r="P64" s="38" t="s">
        <v>542</v>
      </c>
      <c r="Q64" s="114" t="s">
        <v>359</v>
      </c>
    </row>
    <row r="65" spans="3:17" ht="21" thickBot="1" x14ac:dyDescent="0.35">
      <c r="C65" s="40" t="s">
        <v>436</v>
      </c>
      <c r="D65" s="115" t="s">
        <v>442</v>
      </c>
      <c r="E65" s="116" t="s">
        <v>702</v>
      </c>
      <c r="P65" s="38" t="s">
        <v>542</v>
      </c>
      <c r="Q65" s="114" t="s">
        <v>343</v>
      </c>
    </row>
    <row r="66" spans="3:17" ht="21.75" thickBot="1" x14ac:dyDescent="0.35">
      <c r="C66" s="40" t="s">
        <v>436</v>
      </c>
      <c r="D66" s="115" t="s">
        <v>442</v>
      </c>
      <c r="E66" s="116" t="s">
        <v>706</v>
      </c>
      <c r="P66" s="34" t="s">
        <v>537</v>
      </c>
      <c r="Q66" s="114" t="s">
        <v>166</v>
      </c>
    </row>
    <row r="67" spans="3:17" ht="21.75" thickBot="1" x14ac:dyDescent="0.35">
      <c r="C67" s="40" t="s">
        <v>436</v>
      </c>
      <c r="D67" s="115" t="s">
        <v>442</v>
      </c>
      <c r="E67" s="118" t="s">
        <v>449</v>
      </c>
      <c r="P67" s="34" t="s">
        <v>537</v>
      </c>
      <c r="Q67" s="114" t="s">
        <v>574</v>
      </c>
    </row>
    <row r="68" spans="3:17" ht="21.75" thickBot="1" x14ac:dyDescent="0.35">
      <c r="C68" s="40" t="s">
        <v>436</v>
      </c>
      <c r="D68" s="115" t="s">
        <v>442</v>
      </c>
      <c r="E68" s="116" t="s">
        <v>692</v>
      </c>
      <c r="P68" s="34" t="s">
        <v>537</v>
      </c>
      <c r="Q68" s="114" t="s">
        <v>161</v>
      </c>
    </row>
    <row r="69" spans="3:17" ht="21.75" thickBot="1" x14ac:dyDescent="0.35">
      <c r="C69" s="40" t="s">
        <v>436</v>
      </c>
      <c r="D69" s="115" t="s">
        <v>442</v>
      </c>
      <c r="E69" s="118" t="s">
        <v>448</v>
      </c>
      <c r="P69" s="34" t="s">
        <v>537</v>
      </c>
      <c r="Q69" s="114" t="s">
        <v>575</v>
      </c>
    </row>
    <row r="70" spans="3:17" ht="21.75" thickBot="1" x14ac:dyDescent="0.35">
      <c r="C70" s="40" t="s">
        <v>436</v>
      </c>
      <c r="D70" s="115" t="s">
        <v>442</v>
      </c>
      <c r="E70" s="116" t="s">
        <v>694</v>
      </c>
      <c r="P70" s="34" t="s">
        <v>537</v>
      </c>
      <c r="Q70" s="114" t="s">
        <v>158</v>
      </c>
    </row>
    <row r="71" spans="3:17" ht="21.75" thickBot="1" x14ac:dyDescent="0.35">
      <c r="C71" s="40" t="s">
        <v>436</v>
      </c>
      <c r="D71" s="115" t="s">
        <v>442</v>
      </c>
      <c r="E71" s="116" t="s">
        <v>690</v>
      </c>
      <c r="P71" s="34" t="s">
        <v>537</v>
      </c>
      <c r="Q71" s="114" t="s">
        <v>156</v>
      </c>
    </row>
    <row r="72" spans="3:17" ht="21.75" thickBot="1" x14ac:dyDescent="0.35">
      <c r="C72" s="40" t="s">
        <v>436</v>
      </c>
      <c r="D72" s="115" t="s">
        <v>442</v>
      </c>
      <c r="E72" s="116" t="s">
        <v>698</v>
      </c>
      <c r="P72" s="34" t="s">
        <v>537</v>
      </c>
      <c r="Q72" s="114" t="s">
        <v>573</v>
      </c>
    </row>
    <row r="73" spans="3:17" ht="21.75" thickBot="1" x14ac:dyDescent="0.35">
      <c r="C73" s="40" t="s">
        <v>436</v>
      </c>
      <c r="D73" s="115" t="s">
        <v>442</v>
      </c>
      <c r="E73" s="116" t="s">
        <v>704</v>
      </c>
      <c r="P73" s="34" t="s">
        <v>537</v>
      </c>
      <c r="Q73" s="114" t="s">
        <v>162</v>
      </c>
    </row>
    <row r="74" spans="3:17" ht="21.75" thickBot="1" x14ac:dyDescent="0.35">
      <c r="C74" s="40" t="s">
        <v>436</v>
      </c>
      <c r="D74" s="115" t="s">
        <v>442</v>
      </c>
      <c r="E74" s="116" t="s">
        <v>691</v>
      </c>
      <c r="P74" s="34" t="s">
        <v>537</v>
      </c>
      <c r="Q74" s="114" t="s">
        <v>572</v>
      </c>
    </row>
    <row r="75" spans="3:17" ht="21.75" thickBot="1" x14ac:dyDescent="0.35">
      <c r="C75" s="31" t="s">
        <v>534</v>
      </c>
      <c r="D75" s="114" t="s">
        <v>122</v>
      </c>
      <c r="E75" s="118" t="s">
        <v>123</v>
      </c>
      <c r="P75" s="37" t="s">
        <v>541</v>
      </c>
      <c r="Q75" s="114" t="s">
        <v>336</v>
      </c>
    </row>
    <row r="76" spans="3:17" ht="21.75" thickBot="1" x14ac:dyDescent="0.35">
      <c r="C76" s="31" t="s">
        <v>534</v>
      </c>
      <c r="D76" s="114" t="s">
        <v>570</v>
      </c>
      <c r="E76" s="122" t="s">
        <v>618</v>
      </c>
      <c r="P76" s="37" t="s">
        <v>541</v>
      </c>
      <c r="Q76" s="114" t="s">
        <v>333</v>
      </c>
    </row>
    <row r="77" spans="3:17" ht="21.75" thickBot="1" x14ac:dyDescent="0.35">
      <c r="C77" s="31" t="s">
        <v>534</v>
      </c>
      <c r="D77" s="114" t="s">
        <v>569</v>
      </c>
      <c r="E77" s="122" t="s">
        <v>612</v>
      </c>
      <c r="P77" s="37" t="s">
        <v>541</v>
      </c>
      <c r="Q77" s="114" t="s">
        <v>324</v>
      </c>
    </row>
    <row r="78" spans="3:17" ht="21.75" thickBot="1" x14ac:dyDescent="0.35">
      <c r="C78" s="31" t="s">
        <v>534</v>
      </c>
      <c r="D78" s="114" t="s">
        <v>136</v>
      </c>
      <c r="E78" s="122" t="s">
        <v>617</v>
      </c>
      <c r="P78" s="37" t="s">
        <v>541</v>
      </c>
      <c r="Q78" s="114" t="s">
        <v>328</v>
      </c>
    </row>
    <row r="79" spans="3:17" ht="21.75" thickBot="1" x14ac:dyDescent="0.35">
      <c r="C79" s="31" t="s">
        <v>534</v>
      </c>
      <c r="D79" s="114" t="s">
        <v>127</v>
      </c>
      <c r="E79" s="122" t="s">
        <v>613</v>
      </c>
      <c r="P79" s="37" t="s">
        <v>541</v>
      </c>
      <c r="Q79" s="114" t="s">
        <v>339</v>
      </c>
    </row>
    <row r="80" spans="3:17" ht="21.75" thickBot="1" x14ac:dyDescent="0.35">
      <c r="C80" s="31" t="s">
        <v>534</v>
      </c>
      <c r="D80" s="114" t="s">
        <v>132</v>
      </c>
      <c r="E80" s="116" t="s">
        <v>616</v>
      </c>
      <c r="P80" s="39" t="s">
        <v>543</v>
      </c>
      <c r="Q80" s="114" t="s">
        <v>582</v>
      </c>
    </row>
    <row r="81" spans="3:17" ht="21.75" thickBot="1" x14ac:dyDescent="0.35">
      <c r="C81" s="31" t="s">
        <v>534</v>
      </c>
      <c r="D81" s="114" t="s">
        <v>138</v>
      </c>
      <c r="E81" s="119" t="s">
        <v>139</v>
      </c>
      <c r="P81" s="39" t="s">
        <v>543</v>
      </c>
      <c r="Q81" s="114" t="s">
        <v>362</v>
      </c>
    </row>
    <row r="82" spans="3:17" ht="21.75" thickBot="1" x14ac:dyDescent="0.35">
      <c r="C82" s="31" t="s">
        <v>534</v>
      </c>
      <c r="D82" s="114" t="s">
        <v>109</v>
      </c>
      <c r="E82" s="118" t="s">
        <v>110</v>
      </c>
      <c r="P82" s="39" t="s">
        <v>543</v>
      </c>
      <c r="Q82" s="114" t="s">
        <v>375</v>
      </c>
    </row>
    <row r="83" spans="3:17" ht="21.75" thickBot="1" x14ac:dyDescent="0.35">
      <c r="C83" s="31" t="s">
        <v>534</v>
      </c>
      <c r="D83" s="114" t="s">
        <v>114</v>
      </c>
      <c r="E83" s="119" t="s">
        <v>115</v>
      </c>
      <c r="P83" s="39" t="s">
        <v>543</v>
      </c>
      <c r="Q83" s="114" t="s">
        <v>384</v>
      </c>
    </row>
    <row r="84" spans="3:17" ht="21.75" thickBot="1" x14ac:dyDescent="0.35">
      <c r="C84" s="31" t="s">
        <v>534</v>
      </c>
      <c r="D84" s="114" t="s">
        <v>114</v>
      </c>
      <c r="E84" s="118" t="s">
        <v>117</v>
      </c>
      <c r="P84" s="39" t="s">
        <v>543</v>
      </c>
      <c r="Q84" s="114" t="s">
        <v>365</v>
      </c>
    </row>
    <row r="85" spans="3:17" ht="21.75" thickBot="1" x14ac:dyDescent="0.35">
      <c r="C85" s="31" t="s">
        <v>534</v>
      </c>
      <c r="D85" s="114" t="s">
        <v>114</v>
      </c>
      <c r="E85" s="118" t="s">
        <v>119</v>
      </c>
      <c r="P85" s="39" t="s">
        <v>543</v>
      </c>
      <c r="Q85" s="114" t="s">
        <v>395</v>
      </c>
    </row>
    <row r="86" spans="3:17" ht="21.75" thickBot="1" x14ac:dyDescent="0.35">
      <c r="C86" s="31" t="s">
        <v>534</v>
      </c>
      <c r="D86" s="114" t="s">
        <v>120</v>
      </c>
      <c r="E86" s="122" t="s">
        <v>610</v>
      </c>
      <c r="P86" s="39" t="s">
        <v>543</v>
      </c>
      <c r="Q86" s="114" t="s">
        <v>400</v>
      </c>
    </row>
    <row r="87" spans="3:17" ht="21.75" thickBot="1" x14ac:dyDescent="0.35">
      <c r="C87" s="31" t="s">
        <v>534</v>
      </c>
      <c r="D87" s="114" t="s">
        <v>129</v>
      </c>
      <c r="E87" s="116" t="s">
        <v>615</v>
      </c>
      <c r="P87" s="39" t="s">
        <v>543</v>
      </c>
      <c r="Q87" s="114" t="s">
        <v>425</v>
      </c>
    </row>
    <row r="88" spans="3:17" ht="21.75" thickBot="1" x14ac:dyDescent="0.35">
      <c r="C88" s="31" t="s">
        <v>534</v>
      </c>
      <c r="D88" s="114" t="s">
        <v>129</v>
      </c>
      <c r="E88" s="122" t="s">
        <v>614</v>
      </c>
      <c r="P88" s="39" t="s">
        <v>543</v>
      </c>
      <c r="Q88" s="114" t="s">
        <v>416</v>
      </c>
    </row>
    <row r="89" spans="3:17" ht="21.75" thickBot="1" x14ac:dyDescent="0.35">
      <c r="C89" s="31" t="s">
        <v>534</v>
      </c>
      <c r="D89" s="114" t="s">
        <v>112</v>
      </c>
      <c r="E89" s="116" t="s">
        <v>609</v>
      </c>
      <c r="P89" s="39" t="s">
        <v>543</v>
      </c>
      <c r="Q89" s="114" t="s">
        <v>379</v>
      </c>
    </row>
    <row r="90" spans="3:17" ht="21.75" thickBot="1" x14ac:dyDescent="0.35">
      <c r="C90" s="31" t="s">
        <v>534</v>
      </c>
      <c r="D90" s="114" t="s">
        <v>568</v>
      </c>
      <c r="E90" s="122" t="s">
        <v>611</v>
      </c>
      <c r="P90" s="39" t="s">
        <v>543</v>
      </c>
      <c r="Q90" s="114" t="s">
        <v>413</v>
      </c>
    </row>
    <row r="91" spans="3:17" ht="21" thickBot="1" x14ac:dyDescent="0.35">
      <c r="C91" s="27" t="s">
        <v>538</v>
      </c>
      <c r="D91" s="114" t="s">
        <v>185</v>
      </c>
      <c r="E91" s="136" t="s">
        <v>194</v>
      </c>
      <c r="P91" s="39" t="s">
        <v>543</v>
      </c>
      <c r="Q91" s="114" t="s">
        <v>397</v>
      </c>
    </row>
    <row r="92" spans="3:17" ht="21" thickBot="1" x14ac:dyDescent="0.35">
      <c r="C92" s="27" t="s">
        <v>538</v>
      </c>
      <c r="D92" s="128" t="s">
        <v>185</v>
      </c>
      <c r="E92" s="125" t="s">
        <v>196</v>
      </c>
      <c r="P92" s="39" t="s">
        <v>543</v>
      </c>
      <c r="Q92" s="114" t="s">
        <v>581</v>
      </c>
    </row>
    <row r="93" spans="3:17" ht="21" thickBot="1" x14ac:dyDescent="0.35">
      <c r="C93" s="27" t="s">
        <v>538</v>
      </c>
      <c r="D93" s="114" t="s">
        <v>185</v>
      </c>
      <c r="E93" s="136" t="s">
        <v>191</v>
      </c>
      <c r="P93" s="36" t="s">
        <v>540</v>
      </c>
      <c r="Q93" s="114" t="s">
        <v>265</v>
      </c>
    </row>
    <row r="94" spans="3:17" ht="21" thickBot="1" x14ac:dyDescent="0.35">
      <c r="C94" s="27" t="s">
        <v>538</v>
      </c>
      <c r="D94" s="114" t="s">
        <v>185</v>
      </c>
      <c r="E94" s="124" t="s">
        <v>188</v>
      </c>
      <c r="P94" s="36" t="s">
        <v>540</v>
      </c>
      <c r="Q94" s="114" t="s">
        <v>275</v>
      </c>
    </row>
    <row r="95" spans="3:17" ht="21" thickBot="1" x14ac:dyDescent="0.35">
      <c r="C95" s="27" t="s">
        <v>538</v>
      </c>
      <c r="D95" s="114" t="s">
        <v>185</v>
      </c>
      <c r="E95" s="116" t="s">
        <v>640</v>
      </c>
      <c r="P95" s="36" t="s">
        <v>540</v>
      </c>
      <c r="Q95" s="114" t="s">
        <v>286</v>
      </c>
    </row>
    <row r="96" spans="3:17" ht="21" thickBot="1" x14ac:dyDescent="0.35">
      <c r="C96" s="27" t="s">
        <v>538</v>
      </c>
      <c r="D96" s="114" t="s">
        <v>168</v>
      </c>
      <c r="E96" s="130" t="s">
        <v>638</v>
      </c>
      <c r="P96" s="36" t="s">
        <v>540</v>
      </c>
      <c r="Q96" s="114" t="s">
        <v>289</v>
      </c>
    </row>
    <row r="97" spans="3:17" ht="21" thickBot="1" x14ac:dyDescent="0.35">
      <c r="C97" s="27" t="s">
        <v>538</v>
      </c>
      <c r="D97" s="114" t="s">
        <v>168</v>
      </c>
      <c r="E97" s="116" t="s">
        <v>637</v>
      </c>
      <c r="P97" s="36" t="s">
        <v>540</v>
      </c>
      <c r="Q97" s="114" t="s">
        <v>302</v>
      </c>
    </row>
    <row r="98" spans="3:17" ht="21" thickBot="1" x14ac:dyDescent="0.35">
      <c r="C98" s="27" t="s">
        <v>538</v>
      </c>
      <c r="D98" s="114" t="s">
        <v>168</v>
      </c>
      <c r="E98" s="130" t="s">
        <v>175</v>
      </c>
      <c r="P98" s="36" t="s">
        <v>540</v>
      </c>
      <c r="Q98" s="114" t="s">
        <v>578</v>
      </c>
    </row>
    <row r="99" spans="3:17" ht="21" thickBot="1" x14ac:dyDescent="0.35">
      <c r="C99" s="27" t="s">
        <v>538</v>
      </c>
      <c r="D99" s="114" t="s">
        <v>168</v>
      </c>
      <c r="E99" s="116" t="s">
        <v>639</v>
      </c>
      <c r="P99" s="36" t="s">
        <v>540</v>
      </c>
      <c r="Q99" s="114" t="s">
        <v>577</v>
      </c>
    </row>
    <row r="100" spans="3:17" ht="21" thickBot="1" x14ac:dyDescent="0.35">
      <c r="C100" s="27" t="s">
        <v>538</v>
      </c>
      <c r="D100" s="114" t="s">
        <v>206</v>
      </c>
      <c r="E100" s="132" t="s">
        <v>642</v>
      </c>
      <c r="P100" s="36" t="s">
        <v>540</v>
      </c>
      <c r="Q100" s="114" t="s">
        <v>580</v>
      </c>
    </row>
    <row r="101" spans="3:17" ht="21" thickBot="1" x14ac:dyDescent="0.35">
      <c r="C101" s="27" t="s">
        <v>538</v>
      </c>
      <c r="D101" s="114" t="s">
        <v>206</v>
      </c>
      <c r="E101" s="132" t="s">
        <v>643</v>
      </c>
      <c r="P101" s="36" t="s">
        <v>540</v>
      </c>
      <c r="Q101" s="114" t="s">
        <v>579</v>
      </c>
    </row>
    <row r="102" spans="3:17" ht="21.75" thickBot="1" x14ac:dyDescent="0.35">
      <c r="C102" s="27" t="s">
        <v>538</v>
      </c>
      <c r="D102" s="114" t="s">
        <v>206</v>
      </c>
      <c r="E102" s="118" t="s">
        <v>210</v>
      </c>
      <c r="P102" s="28" t="s">
        <v>35</v>
      </c>
      <c r="Q102" s="114" t="s">
        <v>567</v>
      </c>
    </row>
    <row r="103" spans="3:17" ht="21.75" thickBot="1" x14ac:dyDescent="0.35">
      <c r="C103" s="27" t="s">
        <v>538</v>
      </c>
      <c r="D103" s="114" t="s">
        <v>206</v>
      </c>
      <c r="E103" s="116" t="s">
        <v>641</v>
      </c>
      <c r="P103" s="28" t="s">
        <v>35</v>
      </c>
      <c r="Q103" s="114" t="s">
        <v>41</v>
      </c>
    </row>
    <row r="104" spans="3:17" ht="21.75" thickBot="1" x14ac:dyDescent="0.35">
      <c r="C104" s="27" t="s">
        <v>538</v>
      </c>
      <c r="D104" s="114" t="s">
        <v>206</v>
      </c>
      <c r="E104" s="118" t="s">
        <v>207</v>
      </c>
      <c r="P104" s="28" t="s">
        <v>35</v>
      </c>
      <c r="Q104" s="114" t="s">
        <v>38</v>
      </c>
    </row>
    <row r="105" spans="3:17" ht="21.75" thickBot="1" x14ac:dyDescent="0.35">
      <c r="C105" s="32" t="s">
        <v>535</v>
      </c>
      <c r="D105" s="114" t="s">
        <v>142</v>
      </c>
      <c r="E105" s="122" t="s">
        <v>620</v>
      </c>
      <c r="P105" s="28" t="s">
        <v>35</v>
      </c>
      <c r="Q105" s="114" t="s">
        <v>35</v>
      </c>
    </row>
    <row r="106" spans="3:17" ht="21.75" thickBot="1" x14ac:dyDescent="0.35">
      <c r="C106" s="32" t="s">
        <v>535</v>
      </c>
      <c r="D106" s="114" t="s">
        <v>142</v>
      </c>
      <c r="E106" s="122" t="s">
        <v>619</v>
      </c>
    </row>
    <row r="107" spans="3:17" ht="21.75" thickBot="1" x14ac:dyDescent="0.35">
      <c r="C107" s="32" t="s">
        <v>535</v>
      </c>
      <c r="D107" s="114" t="s">
        <v>145</v>
      </c>
      <c r="E107" s="116" t="s">
        <v>621</v>
      </c>
    </row>
    <row r="108" spans="3:17" ht="21.75" thickBot="1" x14ac:dyDescent="0.35">
      <c r="C108" s="32" t="s">
        <v>535</v>
      </c>
      <c r="D108" s="114" t="s">
        <v>145</v>
      </c>
      <c r="E108" s="116" t="s">
        <v>622</v>
      </c>
    </row>
    <row r="109" spans="3:17" ht="21.75" thickBot="1" x14ac:dyDescent="0.35">
      <c r="C109" s="32" t="s">
        <v>535</v>
      </c>
      <c r="D109" s="114" t="s">
        <v>571</v>
      </c>
      <c r="E109" s="116" t="s">
        <v>624</v>
      </c>
    </row>
    <row r="110" spans="3:17" ht="21.75" thickBot="1" x14ac:dyDescent="0.35">
      <c r="C110" s="32" t="s">
        <v>535</v>
      </c>
      <c r="D110" s="114" t="s">
        <v>148</v>
      </c>
      <c r="E110" s="116" t="s">
        <v>621</v>
      </c>
    </row>
    <row r="111" spans="3:17" ht="21.75" thickBot="1" x14ac:dyDescent="0.35">
      <c r="C111" s="32" t="s">
        <v>535</v>
      </c>
      <c r="D111" s="114" t="s">
        <v>148</v>
      </c>
      <c r="E111" s="116" t="s">
        <v>623</v>
      </c>
    </row>
    <row r="112" spans="3:17" ht="21.75" thickBot="1" x14ac:dyDescent="0.35">
      <c r="C112" s="32" t="s">
        <v>535</v>
      </c>
      <c r="D112" s="114" t="s">
        <v>148</v>
      </c>
      <c r="E112" s="116" t="s">
        <v>622</v>
      </c>
    </row>
    <row r="113" spans="3:5" ht="21" thickBot="1" x14ac:dyDescent="0.35">
      <c r="C113" s="35" t="s">
        <v>539</v>
      </c>
      <c r="D113" s="114" t="s">
        <v>576</v>
      </c>
      <c r="E113" s="119" t="s">
        <v>654</v>
      </c>
    </row>
    <row r="114" spans="3:5" ht="21" thickBot="1" x14ac:dyDescent="0.35">
      <c r="C114" s="35" t="s">
        <v>539</v>
      </c>
      <c r="D114" s="114" t="s">
        <v>216</v>
      </c>
      <c r="E114" s="122" t="s">
        <v>645</v>
      </c>
    </row>
    <row r="115" spans="3:5" ht="21" thickBot="1" x14ac:dyDescent="0.35">
      <c r="C115" s="35" t="s">
        <v>539</v>
      </c>
      <c r="D115" s="114" t="s">
        <v>216</v>
      </c>
      <c r="E115" s="122" t="s">
        <v>644</v>
      </c>
    </row>
    <row r="116" spans="3:5" ht="21" thickBot="1" x14ac:dyDescent="0.35">
      <c r="C116" s="35" t="s">
        <v>539</v>
      </c>
      <c r="D116" s="114" t="s">
        <v>216</v>
      </c>
      <c r="E116" s="119" t="s">
        <v>220</v>
      </c>
    </row>
    <row r="117" spans="3:5" ht="21" thickBot="1" x14ac:dyDescent="0.35">
      <c r="C117" s="35" t="s">
        <v>539</v>
      </c>
      <c r="D117" s="129" t="s">
        <v>216</v>
      </c>
      <c r="E117" s="116" t="s">
        <v>223</v>
      </c>
    </row>
    <row r="118" spans="3:5" ht="21" thickBot="1" x14ac:dyDescent="0.35">
      <c r="C118" s="35" t="s">
        <v>539</v>
      </c>
      <c r="D118" s="129" t="s">
        <v>216</v>
      </c>
      <c r="E118" s="118" t="s">
        <v>226</v>
      </c>
    </row>
    <row r="119" spans="3:5" ht="21" thickBot="1" x14ac:dyDescent="0.35">
      <c r="C119" s="35" t="s">
        <v>539</v>
      </c>
      <c r="D119" s="114" t="s">
        <v>246</v>
      </c>
      <c r="E119" s="122" t="s">
        <v>648</v>
      </c>
    </row>
    <row r="120" spans="3:5" ht="21" thickBot="1" x14ac:dyDescent="0.35">
      <c r="C120" s="35" t="s">
        <v>539</v>
      </c>
      <c r="D120" s="114" t="s">
        <v>246</v>
      </c>
      <c r="E120" s="118" t="s">
        <v>251</v>
      </c>
    </row>
    <row r="121" spans="3:5" ht="21" thickBot="1" x14ac:dyDescent="0.35">
      <c r="C121" s="35" t="s">
        <v>539</v>
      </c>
      <c r="D121" s="114" t="s">
        <v>246</v>
      </c>
      <c r="E121" s="122" t="s">
        <v>649</v>
      </c>
    </row>
    <row r="122" spans="3:5" ht="21" thickBot="1" x14ac:dyDescent="0.35">
      <c r="C122" s="35" t="s">
        <v>539</v>
      </c>
      <c r="D122" s="114" t="s">
        <v>246</v>
      </c>
      <c r="E122" s="122" t="s">
        <v>651</v>
      </c>
    </row>
    <row r="123" spans="3:5" ht="21" thickBot="1" x14ac:dyDescent="0.35">
      <c r="C123" s="35" t="s">
        <v>539</v>
      </c>
      <c r="D123" s="114" t="s">
        <v>246</v>
      </c>
      <c r="E123" s="122" t="s">
        <v>650</v>
      </c>
    </row>
    <row r="124" spans="3:5" ht="21" thickBot="1" x14ac:dyDescent="0.35">
      <c r="C124" s="35" t="s">
        <v>539</v>
      </c>
      <c r="D124" s="114" t="s">
        <v>254</v>
      </c>
      <c r="E124" s="118" t="s">
        <v>257</v>
      </c>
    </row>
    <row r="125" spans="3:5" ht="21" thickBot="1" x14ac:dyDescent="0.35">
      <c r="C125" s="35" t="s">
        <v>539</v>
      </c>
      <c r="D125" s="114" t="s">
        <v>254</v>
      </c>
      <c r="E125" s="118" t="s">
        <v>256</v>
      </c>
    </row>
    <row r="126" spans="3:5" ht="21" thickBot="1" x14ac:dyDescent="0.35">
      <c r="C126" s="35" t="s">
        <v>539</v>
      </c>
      <c r="D126" s="114" t="s">
        <v>254</v>
      </c>
      <c r="E126" s="118" t="s">
        <v>255</v>
      </c>
    </row>
    <row r="127" spans="3:5" ht="21" thickBot="1" x14ac:dyDescent="0.35">
      <c r="C127" s="35" t="s">
        <v>539</v>
      </c>
      <c r="D127" s="114" t="s">
        <v>254</v>
      </c>
      <c r="E127" s="118" t="s">
        <v>258</v>
      </c>
    </row>
    <row r="128" spans="3:5" ht="21" thickBot="1" x14ac:dyDescent="0.35">
      <c r="C128" s="35" t="s">
        <v>539</v>
      </c>
      <c r="D128" s="114" t="s">
        <v>254</v>
      </c>
      <c r="E128" s="122" t="s">
        <v>508</v>
      </c>
    </row>
    <row r="129" spans="3:5" ht="21" thickBot="1" x14ac:dyDescent="0.35">
      <c r="C129" s="35" t="s">
        <v>539</v>
      </c>
      <c r="D129" s="114" t="s">
        <v>259</v>
      </c>
      <c r="E129" s="122" t="s">
        <v>653</v>
      </c>
    </row>
    <row r="130" spans="3:5" ht="21" thickBot="1" x14ac:dyDescent="0.35">
      <c r="C130" s="35" t="s">
        <v>539</v>
      </c>
      <c r="D130" s="114" t="s">
        <v>259</v>
      </c>
      <c r="E130" s="122" t="s">
        <v>652</v>
      </c>
    </row>
    <row r="131" spans="3:5" ht="21" thickBot="1" x14ac:dyDescent="0.35">
      <c r="C131" s="35" t="s">
        <v>539</v>
      </c>
      <c r="D131" s="114" t="s">
        <v>229</v>
      </c>
      <c r="E131" s="119" t="s">
        <v>230</v>
      </c>
    </row>
    <row r="132" spans="3:5" ht="21" thickBot="1" x14ac:dyDescent="0.35">
      <c r="C132" s="35" t="s">
        <v>539</v>
      </c>
      <c r="D132" s="114" t="s">
        <v>235</v>
      </c>
      <c r="E132" s="119" t="s">
        <v>236</v>
      </c>
    </row>
    <row r="133" spans="3:5" ht="21" thickBot="1" x14ac:dyDescent="0.35">
      <c r="C133" s="35" t="s">
        <v>539</v>
      </c>
      <c r="D133" s="114" t="s">
        <v>235</v>
      </c>
      <c r="E133" s="122" t="s">
        <v>646</v>
      </c>
    </row>
    <row r="134" spans="3:5" ht="21" thickBot="1" x14ac:dyDescent="0.35">
      <c r="C134" s="35" t="s">
        <v>539</v>
      </c>
      <c r="D134" s="114" t="s">
        <v>235</v>
      </c>
      <c r="E134" s="122" t="s">
        <v>647</v>
      </c>
    </row>
    <row r="135" spans="3:5" ht="21" thickBot="1" x14ac:dyDescent="0.35">
      <c r="C135" s="35" t="s">
        <v>539</v>
      </c>
      <c r="D135" s="114" t="s">
        <v>235</v>
      </c>
      <c r="E135" s="116" t="s">
        <v>239</v>
      </c>
    </row>
    <row r="136" spans="3:5" ht="21.75" thickBot="1" x14ac:dyDescent="0.35">
      <c r="C136" s="30" t="s">
        <v>533</v>
      </c>
      <c r="D136" s="114" t="s">
        <v>82</v>
      </c>
      <c r="E136" s="119" t="s">
        <v>83</v>
      </c>
    </row>
    <row r="137" spans="3:5" ht="21.75" thickBot="1" x14ac:dyDescent="0.35">
      <c r="C137" s="30" t="s">
        <v>533</v>
      </c>
      <c r="D137" s="114" t="s">
        <v>104</v>
      </c>
      <c r="E137" s="116" t="s">
        <v>608</v>
      </c>
    </row>
    <row r="138" spans="3:5" ht="21.75" thickBot="1" x14ac:dyDescent="0.35">
      <c r="C138" s="30" t="s">
        <v>533</v>
      </c>
      <c r="D138" s="114" t="s">
        <v>107</v>
      </c>
      <c r="E138" s="118" t="s">
        <v>108</v>
      </c>
    </row>
    <row r="139" spans="3:5" ht="21.75" thickBot="1" x14ac:dyDescent="0.35">
      <c r="C139" s="30" t="s">
        <v>533</v>
      </c>
      <c r="D139" s="114" t="s">
        <v>98</v>
      </c>
      <c r="E139" s="116" t="s">
        <v>607</v>
      </c>
    </row>
    <row r="140" spans="3:5" ht="21.75" thickBot="1" x14ac:dyDescent="0.35">
      <c r="C140" s="30" t="s">
        <v>533</v>
      </c>
      <c r="D140" s="114" t="s">
        <v>98</v>
      </c>
      <c r="E140" s="116" t="s">
        <v>605</v>
      </c>
    </row>
    <row r="141" spans="3:5" ht="21.75" thickBot="1" x14ac:dyDescent="0.35">
      <c r="C141" s="30" t="s">
        <v>533</v>
      </c>
      <c r="D141" s="114" t="s">
        <v>98</v>
      </c>
      <c r="E141" s="116" t="s">
        <v>606</v>
      </c>
    </row>
    <row r="142" spans="3:5" ht="21.75" thickBot="1" x14ac:dyDescent="0.35">
      <c r="C142" s="30" t="s">
        <v>533</v>
      </c>
      <c r="D142" s="114" t="s">
        <v>81</v>
      </c>
      <c r="E142" s="116" t="s">
        <v>509</v>
      </c>
    </row>
    <row r="143" spans="3:5" ht="21.75" thickBot="1" x14ac:dyDescent="0.35">
      <c r="C143" s="30" t="s">
        <v>533</v>
      </c>
      <c r="D143" s="114" t="s">
        <v>81</v>
      </c>
      <c r="E143" s="116" t="s">
        <v>510</v>
      </c>
    </row>
    <row r="144" spans="3:5" ht="21.75" thickBot="1" x14ac:dyDescent="0.35">
      <c r="C144" s="30" t="s">
        <v>533</v>
      </c>
      <c r="D144" s="114" t="s">
        <v>81</v>
      </c>
      <c r="E144" s="116" t="s">
        <v>599</v>
      </c>
    </row>
    <row r="145" spans="3:5" ht="21.75" thickBot="1" x14ac:dyDescent="0.35">
      <c r="C145" s="30" t="s">
        <v>533</v>
      </c>
      <c r="D145" s="114" t="s">
        <v>81</v>
      </c>
      <c r="E145" s="116" t="s">
        <v>512</v>
      </c>
    </row>
    <row r="146" spans="3:5" ht="21.75" thickBot="1" x14ac:dyDescent="0.35">
      <c r="C146" s="30" t="s">
        <v>533</v>
      </c>
      <c r="D146" s="114" t="s">
        <v>88</v>
      </c>
      <c r="E146" s="119" t="s">
        <v>89</v>
      </c>
    </row>
    <row r="147" spans="3:5" ht="21.75" thickBot="1" x14ac:dyDescent="0.35">
      <c r="C147" s="30" t="s">
        <v>533</v>
      </c>
      <c r="D147" s="114" t="s">
        <v>84</v>
      </c>
      <c r="E147" s="116" t="s">
        <v>600</v>
      </c>
    </row>
    <row r="148" spans="3:5" ht="21.75" thickBot="1" x14ac:dyDescent="0.35">
      <c r="C148" s="30" t="s">
        <v>533</v>
      </c>
      <c r="D148" s="114" t="s">
        <v>86</v>
      </c>
      <c r="E148" s="118" t="s">
        <v>87</v>
      </c>
    </row>
    <row r="149" spans="3:5" ht="21.75" thickBot="1" x14ac:dyDescent="0.35">
      <c r="C149" s="30" t="s">
        <v>533</v>
      </c>
      <c r="D149" s="114" t="s">
        <v>94</v>
      </c>
      <c r="E149" s="116" t="s">
        <v>602</v>
      </c>
    </row>
    <row r="150" spans="3:5" ht="21.75" thickBot="1" x14ac:dyDescent="0.35">
      <c r="C150" s="30" t="s">
        <v>533</v>
      </c>
      <c r="D150" s="114" t="s">
        <v>94</v>
      </c>
      <c r="E150" s="116" t="s">
        <v>603</v>
      </c>
    </row>
    <row r="151" spans="3:5" ht="21.75" thickBot="1" x14ac:dyDescent="0.35">
      <c r="C151" s="30" t="s">
        <v>533</v>
      </c>
      <c r="D151" s="114" t="s">
        <v>97</v>
      </c>
      <c r="E151" s="122" t="s">
        <v>604</v>
      </c>
    </row>
    <row r="152" spans="3:5" ht="21.75" thickBot="1" x14ac:dyDescent="0.35">
      <c r="C152" s="30" t="s">
        <v>533</v>
      </c>
      <c r="D152" s="114" t="s">
        <v>92</v>
      </c>
      <c r="E152" s="116" t="s">
        <v>601</v>
      </c>
    </row>
    <row r="153" spans="3:5" ht="21.75" thickBot="1" x14ac:dyDescent="0.35">
      <c r="C153" s="29" t="s">
        <v>532</v>
      </c>
      <c r="D153" s="114" t="s">
        <v>56</v>
      </c>
      <c r="E153" s="119" t="s">
        <v>57</v>
      </c>
    </row>
    <row r="154" spans="3:5" ht="21.75" thickBot="1" x14ac:dyDescent="0.35">
      <c r="C154" s="29" t="s">
        <v>532</v>
      </c>
      <c r="D154" s="114" t="s">
        <v>73</v>
      </c>
      <c r="E154" s="116" t="s">
        <v>514</v>
      </c>
    </row>
    <row r="155" spans="3:5" ht="21.75" thickBot="1" x14ac:dyDescent="0.35">
      <c r="C155" s="29" t="s">
        <v>532</v>
      </c>
      <c r="D155" s="114" t="s">
        <v>73</v>
      </c>
      <c r="E155" s="119" t="s">
        <v>77</v>
      </c>
    </row>
    <row r="156" spans="3:5" ht="21.75" thickBot="1" x14ac:dyDescent="0.35">
      <c r="C156" s="29" t="s">
        <v>532</v>
      </c>
      <c r="D156" s="114" t="s">
        <v>73</v>
      </c>
      <c r="E156" s="116" t="s">
        <v>597</v>
      </c>
    </row>
    <row r="157" spans="3:5" ht="21.75" thickBot="1" x14ac:dyDescent="0.35">
      <c r="C157" s="29" t="s">
        <v>532</v>
      </c>
      <c r="D157" s="114" t="s">
        <v>73</v>
      </c>
      <c r="E157" s="119" t="s">
        <v>74</v>
      </c>
    </row>
    <row r="158" spans="3:5" ht="21.75" thickBot="1" x14ac:dyDescent="0.35">
      <c r="C158" s="29" t="s">
        <v>532</v>
      </c>
      <c r="D158" s="114" t="s">
        <v>73</v>
      </c>
      <c r="E158" s="116" t="s">
        <v>515</v>
      </c>
    </row>
    <row r="159" spans="3:5" ht="21.75" thickBot="1" x14ac:dyDescent="0.35">
      <c r="C159" s="29" t="s">
        <v>532</v>
      </c>
      <c r="D159" s="114" t="s">
        <v>79</v>
      </c>
      <c r="E159" s="116" t="s">
        <v>598</v>
      </c>
    </row>
    <row r="160" spans="3:5" ht="21.75" thickBot="1" x14ac:dyDescent="0.35">
      <c r="C160" s="29" t="s">
        <v>532</v>
      </c>
      <c r="D160" s="114" t="s">
        <v>62</v>
      </c>
      <c r="E160" s="116" t="s">
        <v>595</v>
      </c>
    </row>
    <row r="161" spans="3:5" ht="21.75" thickBot="1" x14ac:dyDescent="0.35">
      <c r="C161" s="29" t="s">
        <v>532</v>
      </c>
      <c r="D161" s="114" t="s">
        <v>62</v>
      </c>
      <c r="E161" s="116" t="s">
        <v>592</v>
      </c>
    </row>
    <row r="162" spans="3:5" ht="21.75" thickBot="1" x14ac:dyDescent="0.35">
      <c r="C162" s="29" t="s">
        <v>532</v>
      </c>
      <c r="D162" s="114" t="s">
        <v>62</v>
      </c>
      <c r="E162" s="116" t="s">
        <v>593</v>
      </c>
    </row>
    <row r="163" spans="3:5" ht="21.75" thickBot="1" x14ac:dyDescent="0.35">
      <c r="C163" s="29" t="s">
        <v>532</v>
      </c>
      <c r="D163" s="114" t="s">
        <v>62</v>
      </c>
      <c r="E163" s="116" t="s">
        <v>70</v>
      </c>
    </row>
    <row r="164" spans="3:5" ht="21.75" thickBot="1" x14ac:dyDescent="0.35">
      <c r="C164" s="29" t="s">
        <v>532</v>
      </c>
      <c r="D164" s="114" t="s">
        <v>62</v>
      </c>
      <c r="E164" s="116" t="s">
        <v>594</v>
      </c>
    </row>
    <row r="165" spans="3:5" ht="21.75" thickBot="1" x14ac:dyDescent="0.35">
      <c r="C165" s="29" t="s">
        <v>532</v>
      </c>
      <c r="D165" s="114" t="s">
        <v>62</v>
      </c>
      <c r="E165" s="116" t="s">
        <v>596</v>
      </c>
    </row>
    <row r="166" spans="3:5" ht="21.75" thickBot="1" x14ac:dyDescent="0.25">
      <c r="C166" s="29" t="s">
        <v>532</v>
      </c>
      <c r="D166" s="128" t="s">
        <v>58</v>
      </c>
      <c r="E166" s="118" t="s">
        <v>591</v>
      </c>
    </row>
    <row r="167" spans="3:5" ht="21.75" thickBot="1" x14ac:dyDescent="0.35">
      <c r="C167" s="29" t="s">
        <v>532</v>
      </c>
      <c r="D167" s="114" t="s">
        <v>51</v>
      </c>
      <c r="E167" s="119" t="s">
        <v>54</v>
      </c>
    </row>
    <row r="168" spans="3:5" ht="21.75" thickBot="1" x14ac:dyDescent="0.35">
      <c r="C168" s="29" t="s">
        <v>532</v>
      </c>
      <c r="D168" s="114" t="s">
        <v>51</v>
      </c>
      <c r="E168" s="119" t="s">
        <v>52</v>
      </c>
    </row>
    <row r="169" spans="3:5" ht="21.75" thickBot="1" x14ac:dyDescent="0.35">
      <c r="C169" s="29" t="s">
        <v>532</v>
      </c>
      <c r="D169" s="114" t="s">
        <v>60</v>
      </c>
      <c r="E169" s="118" t="s">
        <v>61</v>
      </c>
    </row>
    <row r="170" spans="3:5" ht="21.75" thickBot="1" x14ac:dyDescent="0.35">
      <c r="C170" s="29" t="s">
        <v>532</v>
      </c>
      <c r="D170" s="114" t="s">
        <v>42</v>
      </c>
      <c r="E170" s="119" t="s">
        <v>45</v>
      </c>
    </row>
    <row r="171" spans="3:5" ht="21.75" thickBot="1" x14ac:dyDescent="0.35">
      <c r="C171" s="29" t="s">
        <v>532</v>
      </c>
      <c r="D171" s="114" t="s">
        <v>42</v>
      </c>
      <c r="E171" s="116" t="s">
        <v>47</v>
      </c>
    </row>
    <row r="172" spans="3:5" ht="21.75" thickBot="1" x14ac:dyDescent="0.35">
      <c r="C172" s="29" t="s">
        <v>532</v>
      </c>
      <c r="D172" s="114" t="s">
        <v>42</v>
      </c>
      <c r="E172" s="116" t="s">
        <v>49</v>
      </c>
    </row>
    <row r="173" spans="3:5" ht="21.75" thickBot="1" x14ac:dyDescent="0.35">
      <c r="C173" s="29" t="s">
        <v>532</v>
      </c>
      <c r="D173" s="114" t="s">
        <v>42</v>
      </c>
      <c r="E173" s="119" t="s">
        <v>43</v>
      </c>
    </row>
    <row r="174" spans="3:5" ht="21" thickBot="1" x14ac:dyDescent="0.35">
      <c r="C174" s="38" t="s">
        <v>542</v>
      </c>
      <c r="D174" s="114" t="s">
        <v>341</v>
      </c>
      <c r="E174" s="119" t="s">
        <v>342</v>
      </c>
    </row>
    <row r="175" spans="3:5" ht="21" thickBot="1" x14ac:dyDescent="0.35">
      <c r="C175" s="38" t="s">
        <v>542</v>
      </c>
      <c r="D175" s="114" t="s">
        <v>354</v>
      </c>
      <c r="E175" s="118" t="s">
        <v>358</v>
      </c>
    </row>
    <row r="176" spans="3:5" ht="21" thickBot="1" x14ac:dyDescent="0.35">
      <c r="C176" s="38" t="s">
        <v>542</v>
      </c>
      <c r="D176" s="114" t="s">
        <v>354</v>
      </c>
      <c r="E176" s="118" t="s">
        <v>356</v>
      </c>
    </row>
    <row r="177" spans="3:5" ht="21" thickBot="1" x14ac:dyDescent="0.35">
      <c r="C177" s="38" t="s">
        <v>542</v>
      </c>
      <c r="D177" s="114" t="s">
        <v>354</v>
      </c>
      <c r="E177" s="118" t="s">
        <v>355</v>
      </c>
    </row>
    <row r="178" spans="3:5" ht="21" thickBot="1" x14ac:dyDescent="0.35">
      <c r="C178" s="38" t="s">
        <v>542</v>
      </c>
      <c r="D178" s="114" t="s">
        <v>354</v>
      </c>
      <c r="E178" s="118" t="s">
        <v>357</v>
      </c>
    </row>
    <row r="179" spans="3:5" ht="21" thickBot="1" x14ac:dyDescent="0.35">
      <c r="C179" s="38" t="s">
        <v>542</v>
      </c>
      <c r="D179" s="114" t="s">
        <v>359</v>
      </c>
      <c r="E179" s="118" t="s">
        <v>360</v>
      </c>
    </row>
    <row r="180" spans="3:5" ht="21" thickBot="1" x14ac:dyDescent="0.35">
      <c r="C180" s="38" t="s">
        <v>542</v>
      </c>
      <c r="D180" s="114" t="s">
        <v>359</v>
      </c>
      <c r="E180" s="118" t="s">
        <v>361</v>
      </c>
    </row>
    <row r="181" spans="3:5" ht="21" thickBot="1" x14ac:dyDescent="0.35">
      <c r="C181" s="38" t="s">
        <v>542</v>
      </c>
      <c r="D181" s="114" t="s">
        <v>343</v>
      </c>
      <c r="E181" s="119" t="s">
        <v>344</v>
      </c>
    </row>
    <row r="182" spans="3:5" ht="21" thickBot="1" x14ac:dyDescent="0.35">
      <c r="C182" s="38" t="s">
        <v>542</v>
      </c>
      <c r="D182" s="114" t="s">
        <v>343</v>
      </c>
      <c r="E182" s="116" t="s">
        <v>667</v>
      </c>
    </row>
    <row r="183" spans="3:5" ht="21" thickBot="1" x14ac:dyDescent="0.35">
      <c r="C183" s="38" t="s">
        <v>542</v>
      </c>
      <c r="D183" s="114" t="s">
        <v>343</v>
      </c>
      <c r="E183" s="124" t="s">
        <v>351</v>
      </c>
    </row>
    <row r="184" spans="3:5" ht="21" thickBot="1" x14ac:dyDescent="0.35">
      <c r="C184" s="38" t="s">
        <v>542</v>
      </c>
      <c r="D184" s="114" t="s">
        <v>343</v>
      </c>
      <c r="E184" s="124" t="s">
        <v>350</v>
      </c>
    </row>
    <row r="185" spans="3:5" ht="21" thickBot="1" x14ac:dyDescent="0.35">
      <c r="C185" s="38" t="s">
        <v>542</v>
      </c>
      <c r="D185" s="114" t="s">
        <v>343</v>
      </c>
      <c r="E185" s="116" t="s">
        <v>666</v>
      </c>
    </row>
    <row r="186" spans="3:5" ht="21.75" thickBot="1" x14ac:dyDescent="0.35">
      <c r="C186" s="34" t="s">
        <v>537</v>
      </c>
      <c r="D186" s="114" t="s">
        <v>166</v>
      </c>
      <c r="E186" s="118" t="s">
        <v>167</v>
      </c>
    </row>
    <row r="187" spans="3:5" ht="21.75" thickBot="1" x14ac:dyDescent="0.35">
      <c r="C187" s="34" t="s">
        <v>537</v>
      </c>
      <c r="D187" s="114" t="s">
        <v>574</v>
      </c>
      <c r="E187" s="118" t="s">
        <v>632</v>
      </c>
    </row>
    <row r="188" spans="3:5" ht="21.75" thickBot="1" x14ac:dyDescent="0.35">
      <c r="C188" s="34" t="s">
        <v>537</v>
      </c>
      <c r="D188" s="114" t="s">
        <v>161</v>
      </c>
      <c r="E188" s="116" t="s">
        <v>562</v>
      </c>
    </row>
    <row r="189" spans="3:5" ht="21.75" thickBot="1" x14ac:dyDescent="0.35">
      <c r="C189" s="34" t="s">
        <v>537</v>
      </c>
      <c r="D189" s="114" t="s">
        <v>575</v>
      </c>
      <c r="E189" s="116" t="s">
        <v>633</v>
      </c>
    </row>
    <row r="190" spans="3:5" ht="21.75" thickBot="1" x14ac:dyDescent="0.35">
      <c r="C190" s="34" t="s">
        <v>537</v>
      </c>
      <c r="D190" s="114" t="s">
        <v>158</v>
      </c>
      <c r="E190" s="116" t="s">
        <v>519</v>
      </c>
    </row>
    <row r="191" spans="3:5" ht="21.75" thickBot="1" x14ac:dyDescent="0.35">
      <c r="C191" s="34" t="s">
        <v>537</v>
      </c>
      <c r="D191" s="114" t="s">
        <v>158</v>
      </c>
      <c r="E191" s="116" t="s">
        <v>160</v>
      </c>
    </row>
    <row r="192" spans="3:5" ht="21.75" thickBot="1" x14ac:dyDescent="0.35">
      <c r="C192" s="34" t="s">
        <v>537</v>
      </c>
      <c r="D192" s="114" t="s">
        <v>156</v>
      </c>
      <c r="E192" s="117" t="s">
        <v>157</v>
      </c>
    </row>
    <row r="193" spans="3:5" ht="21.75" thickBot="1" x14ac:dyDescent="0.35">
      <c r="C193" s="34" t="s">
        <v>537</v>
      </c>
      <c r="D193" s="114" t="s">
        <v>156</v>
      </c>
      <c r="E193" s="118" t="s">
        <v>634</v>
      </c>
    </row>
    <row r="194" spans="3:5" ht="21.75" thickBot="1" x14ac:dyDescent="0.35">
      <c r="C194" s="34" t="s">
        <v>537</v>
      </c>
      <c r="D194" s="114" t="s">
        <v>156</v>
      </c>
      <c r="E194" s="116" t="s">
        <v>635</v>
      </c>
    </row>
    <row r="195" spans="3:5" ht="21.75" thickBot="1" x14ac:dyDescent="0.35">
      <c r="C195" s="34" t="s">
        <v>537</v>
      </c>
      <c r="D195" s="114" t="s">
        <v>573</v>
      </c>
      <c r="E195" s="121" t="s">
        <v>631</v>
      </c>
    </row>
    <row r="196" spans="3:5" ht="21.75" thickBot="1" x14ac:dyDescent="0.35">
      <c r="C196" s="34" t="s">
        <v>537</v>
      </c>
      <c r="D196" s="114" t="s">
        <v>162</v>
      </c>
      <c r="E196" s="121" t="s">
        <v>163</v>
      </c>
    </row>
    <row r="197" spans="3:5" ht="21.75" thickBot="1" x14ac:dyDescent="0.35">
      <c r="C197" s="34" t="s">
        <v>537</v>
      </c>
      <c r="D197" s="114" t="s">
        <v>162</v>
      </c>
      <c r="E197" s="116" t="s">
        <v>636</v>
      </c>
    </row>
    <row r="198" spans="3:5" ht="21.75" thickBot="1" x14ac:dyDescent="0.35">
      <c r="C198" s="34" t="s">
        <v>537</v>
      </c>
      <c r="D198" s="114" t="s">
        <v>572</v>
      </c>
      <c r="E198" s="118" t="s">
        <v>630</v>
      </c>
    </row>
    <row r="199" spans="3:5" ht="21" thickBot="1" x14ac:dyDescent="0.35">
      <c r="C199" s="37" t="s">
        <v>541</v>
      </c>
      <c r="D199" s="114" t="s">
        <v>336</v>
      </c>
      <c r="E199" s="119" t="s">
        <v>337</v>
      </c>
    </row>
    <row r="200" spans="3:5" ht="21" thickBot="1" x14ac:dyDescent="0.35">
      <c r="C200" s="37" t="s">
        <v>541</v>
      </c>
      <c r="D200" s="114" t="s">
        <v>333</v>
      </c>
      <c r="E200" s="122" t="s">
        <v>664</v>
      </c>
    </row>
    <row r="201" spans="3:5" ht="21" thickBot="1" x14ac:dyDescent="0.35">
      <c r="C201" s="37" t="s">
        <v>541</v>
      </c>
      <c r="D201" s="114" t="s">
        <v>324</v>
      </c>
      <c r="E201" s="119" t="s">
        <v>326</v>
      </c>
    </row>
    <row r="202" spans="3:5" ht="21" thickBot="1" x14ac:dyDescent="0.35">
      <c r="C202" s="37" t="s">
        <v>541</v>
      </c>
      <c r="D202" s="114" t="s">
        <v>328</v>
      </c>
      <c r="E202" s="119" t="s">
        <v>329</v>
      </c>
    </row>
    <row r="203" spans="3:5" ht="21" thickBot="1" x14ac:dyDescent="0.35">
      <c r="C203" s="37" t="s">
        <v>541</v>
      </c>
      <c r="D203" s="114" t="s">
        <v>339</v>
      </c>
      <c r="E203" s="116" t="s">
        <v>665</v>
      </c>
    </row>
    <row r="204" spans="3:5" ht="21" thickBot="1" x14ac:dyDescent="0.35">
      <c r="C204" s="39" t="s">
        <v>543</v>
      </c>
      <c r="D204" s="114" t="s">
        <v>582</v>
      </c>
      <c r="E204" s="133" t="s">
        <v>676</v>
      </c>
    </row>
    <row r="205" spans="3:5" ht="21" thickBot="1" x14ac:dyDescent="0.35">
      <c r="C205" s="39" t="s">
        <v>543</v>
      </c>
      <c r="D205" s="114" t="s">
        <v>362</v>
      </c>
      <c r="E205" s="122" t="s">
        <v>668</v>
      </c>
    </row>
    <row r="206" spans="3:5" ht="21" thickBot="1" x14ac:dyDescent="0.35">
      <c r="C206" s="39" t="s">
        <v>543</v>
      </c>
      <c r="D206" s="114" t="s">
        <v>375</v>
      </c>
      <c r="E206" s="122" t="s">
        <v>670</v>
      </c>
    </row>
    <row r="207" spans="3:5" ht="21" thickBot="1" x14ac:dyDescent="0.35">
      <c r="C207" s="39" t="s">
        <v>543</v>
      </c>
      <c r="D207" s="114" t="s">
        <v>375</v>
      </c>
      <c r="E207" s="118" t="s">
        <v>377</v>
      </c>
    </row>
    <row r="208" spans="3:5" ht="21" thickBot="1" x14ac:dyDescent="0.35">
      <c r="C208" s="39" t="s">
        <v>543</v>
      </c>
      <c r="D208" s="114" t="s">
        <v>384</v>
      </c>
      <c r="E208" s="119" t="s">
        <v>393</v>
      </c>
    </row>
    <row r="209" spans="3:5" ht="21" thickBot="1" x14ac:dyDescent="0.35">
      <c r="C209" s="39" t="s">
        <v>543</v>
      </c>
      <c r="D209" s="114" t="s">
        <v>384</v>
      </c>
      <c r="E209" s="133" t="s">
        <v>677</v>
      </c>
    </row>
    <row r="210" spans="3:5" ht="21" thickBot="1" x14ac:dyDescent="0.35">
      <c r="C210" s="39" t="s">
        <v>543</v>
      </c>
      <c r="D210" s="114" t="s">
        <v>384</v>
      </c>
      <c r="E210" s="122" t="s">
        <v>671</v>
      </c>
    </row>
    <row r="211" spans="3:5" ht="21" thickBot="1" x14ac:dyDescent="0.35">
      <c r="C211" s="39" t="s">
        <v>543</v>
      </c>
      <c r="D211" s="114" t="s">
        <v>365</v>
      </c>
      <c r="E211" s="119" t="s">
        <v>366</v>
      </c>
    </row>
    <row r="212" spans="3:5" ht="21" thickBot="1" x14ac:dyDescent="0.35">
      <c r="C212" s="39" t="s">
        <v>543</v>
      </c>
      <c r="D212" s="114" t="s">
        <v>365</v>
      </c>
      <c r="E212" s="122" t="s">
        <v>669</v>
      </c>
    </row>
    <row r="213" spans="3:5" ht="21" thickBot="1" x14ac:dyDescent="0.35">
      <c r="C213" s="39" t="s">
        <v>543</v>
      </c>
      <c r="D213" s="114" t="s">
        <v>395</v>
      </c>
      <c r="E213" s="122" t="s">
        <v>674</v>
      </c>
    </row>
    <row r="214" spans="3:5" ht="21" thickBot="1" x14ac:dyDescent="0.35">
      <c r="C214" s="39" t="s">
        <v>543</v>
      </c>
      <c r="D214" s="114" t="s">
        <v>395</v>
      </c>
      <c r="E214" s="130" t="s">
        <v>675</v>
      </c>
    </row>
    <row r="215" spans="3:5" ht="21" thickBot="1" x14ac:dyDescent="0.35">
      <c r="C215" s="39" t="s">
        <v>543</v>
      </c>
      <c r="D215" s="114" t="s">
        <v>395</v>
      </c>
      <c r="E215" s="117" t="s">
        <v>673</v>
      </c>
    </row>
    <row r="216" spans="3:5" ht="21" thickBot="1" x14ac:dyDescent="0.35">
      <c r="C216" s="39" t="s">
        <v>543</v>
      </c>
      <c r="D216" s="114" t="s">
        <v>400</v>
      </c>
      <c r="E216" s="122" t="s">
        <v>682</v>
      </c>
    </row>
    <row r="217" spans="3:5" ht="21" thickBot="1" x14ac:dyDescent="0.35">
      <c r="C217" s="39" t="s">
        <v>543</v>
      </c>
      <c r="D217" s="114" t="s">
        <v>400</v>
      </c>
      <c r="E217" s="116" t="s">
        <v>681</v>
      </c>
    </row>
    <row r="218" spans="3:5" ht="21" thickBot="1" x14ac:dyDescent="0.35">
      <c r="C218" s="39" t="s">
        <v>543</v>
      </c>
      <c r="D218" s="114" t="s">
        <v>400</v>
      </c>
      <c r="E218" s="116" t="s">
        <v>678</v>
      </c>
    </row>
    <row r="219" spans="3:5" ht="21" thickBot="1" x14ac:dyDescent="0.35">
      <c r="C219" s="39" t="s">
        <v>543</v>
      </c>
      <c r="D219" s="114" t="s">
        <v>400</v>
      </c>
      <c r="E219" s="116" t="s">
        <v>680</v>
      </c>
    </row>
    <row r="220" spans="3:5" ht="21" thickBot="1" x14ac:dyDescent="0.35">
      <c r="C220" s="39" t="s">
        <v>543</v>
      </c>
      <c r="D220" s="114" t="s">
        <v>400</v>
      </c>
      <c r="E220" s="116" t="s">
        <v>679</v>
      </c>
    </row>
    <row r="221" spans="3:5" ht="21" thickBot="1" x14ac:dyDescent="0.35">
      <c r="C221" s="39" t="s">
        <v>543</v>
      </c>
      <c r="D221" s="114" t="s">
        <v>400</v>
      </c>
      <c r="E221" s="130" t="s">
        <v>683</v>
      </c>
    </row>
    <row r="222" spans="3:5" ht="21" thickBot="1" x14ac:dyDescent="0.35">
      <c r="C222" s="39" t="s">
        <v>543</v>
      </c>
      <c r="D222" s="114" t="s">
        <v>425</v>
      </c>
      <c r="E222" s="130" t="s">
        <v>431</v>
      </c>
    </row>
    <row r="223" spans="3:5" ht="21" thickBot="1" x14ac:dyDescent="0.35">
      <c r="C223" s="39" t="s">
        <v>543</v>
      </c>
      <c r="D223" s="114" t="s">
        <v>425</v>
      </c>
      <c r="E223" s="123" t="s">
        <v>428</v>
      </c>
    </row>
    <row r="224" spans="3:5" ht="21" thickBot="1" x14ac:dyDescent="0.35">
      <c r="C224" s="39" t="s">
        <v>543</v>
      </c>
      <c r="D224" s="114" t="s">
        <v>425</v>
      </c>
      <c r="E224" s="130" t="s">
        <v>433</v>
      </c>
    </row>
    <row r="225" spans="3:5" ht="21" thickBot="1" x14ac:dyDescent="0.35">
      <c r="C225" s="39" t="s">
        <v>543</v>
      </c>
      <c r="D225" s="114" t="s">
        <v>425</v>
      </c>
      <c r="E225" s="130" t="s">
        <v>430</v>
      </c>
    </row>
    <row r="226" spans="3:5" ht="21" thickBot="1" x14ac:dyDescent="0.35">
      <c r="C226" s="39" t="s">
        <v>543</v>
      </c>
      <c r="D226" s="114" t="s">
        <v>425</v>
      </c>
      <c r="E226" s="130" t="s">
        <v>435</v>
      </c>
    </row>
    <row r="227" spans="3:5" ht="21" thickBot="1" x14ac:dyDescent="0.35">
      <c r="C227" s="39" t="s">
        <v>543</v>
      </c>
      <c r="D227" s="114" t="s">
        <v>425</v>
      </c>
      <c r="E227" s="123" t="s">
        <v>426</v>
      </c>
    </row>
    <row r="228" spans="3:5" ht="21" thickBot="1" x14ac:dyDescent="0.35">
      <c r="C228" s="39" t="s">
        <v>543</v>
      </c>
      <c r="D228" s="114" t="s">
        <v>416</v>
      </c>
      <c r="E228" s="132" t="s">
        <v>685</v>
      </c>
    </row>
    <row r="229" spans="3:5" ht="21" thickBot="1" x14ac:dyDescent="0.35">
      <c r="C229" s="39" t="s">
        <v>543</v>
      </c>
      <c r="D229" s="114" t="s">
        <v>416</v>
      </c>
      <c r="E229" s="117" t="s">
        <v>421</v>
      </c>
    </row>
    <row r="230" spans="3:5" ht="21" thickBot="1" x14ac:dyDescent="0.35">
      <c r="C230" s="39" t="s">
        <v>543</v>
      </c>
      <c r="D230" s="114" t="s">
        <v>416</v>
      </c>
      <c r="E230" s="122" t="s">
        <v>684</v>
      </c>
    </row>
    <row r="231" spans="3:5" ht="21" thickBot="1" x14ac:dyDescent="0.35">
      <c r="C231" s="39" t="s">
        <v>543</v>
      </c>
      <c r="D231" s="114" t="s">
        <v>416</v>
      </c>
      <c r="E231" s="116" t="s">
        <v>419</v>
      </c>
    </row>
    <row r="232" spans="3:5" ht="21" thickBot="1" x14ac:dyDescent="0.35">
      <c r="C232" s="39" t="s">
        <v>543</v>
      </c>
      <c r="D232" s="114" t="s">
        <v>379</v>
      </c>
      <c r="E232" s="119" t="s">
        <v>380</v>
      </c>
    </row>
    <row r="233" spans="3:5" ht="21" thickBot="1" x14ac:dyDescent="0.35">
      <c r="C233" s="39" t="s">
        <v>543</v>
      </c>
      <c r="D233" s="114" t="s">
        <v>413</v>
      </c>
      <c r="E233" s="119" t="s">
        <v>414</v>
      </c>
    </row>
    <row r="234" spans="3:5" ht="21" thickBot="1" x14ac:dyDescent="0.35">
      <c r="C234" s="39" t="s">
        <v>543</v>
      </c>
      <c r="D234" s="114" t="s">
        <v>397</v>
      </c>
      <c r="E234" s="119" t="s">
        <v>398</v>
      </c>
    </row>
    <row r="235" spans="3:5" ht="21" thickBot="1" x14ac:dyDescent="0.35">
      <c r="C235" s="39" t="s">
        <v>543</v>
      </c>
      <c r="D235" s="114" t="s">
        <v>581</v>
      </c>
      <c r="E235" s="116" t="s">
        <v>672</v>
      </c>
    </row>
    <row r="236" spans="3:5" ht="21" thickBot="1" x14ac:dyDescent="0.35">
      <c r="C236" s="36" t="s">
        <v>540</v>
      </c>
      <c r="D236" s="114" t="s">
        <v>265</v>
      </c>
      <c r="E236" s="119" t="s">
        <v>267</v>
      </c>
    </row>
    <row r="237" spans="3:5" ht="21" thickBot="1" x14ac:dyDescent="0.35">
      <c r="C237" s="36" t="s">
        <v>540</v>
      </c>
      <c r="D237" s="114" t="s">
        <v>265</v>
      </c>
      <c r="E237" s="124" t="s">
        <v>269</v>
      </c>
    </row>
    <row r="238" spans="3:5" ht="21" thickBot="1" x14ac:dyDescent="0.35">
      <c r="C238" s="36" t="s">
        <v>540</v>
      </c>
      <c r="D238" s="114" t="s">
        <v>265</v>
      </c>
      <c r="E238" s="118" t="s">
        <v>273</v>
      </c>
    </row>
    <row r="239" spans="3:5" ht="21" thickBot="1" x14ac:dyDescent="0.35">
      <c r="C239" s="36" t="s">
        <v>540</v>
      </c>
      <c r="D239" s="114" t="s">
        <v>275</v>
      </c>
      <c r="E239" s="116" t="s">
        <v>659</v>
      </c>
    </row>
    <row r="240" spans="3:5" ht="21" thickBot="1" x14ac:dyDescent="0.35">
      <c r="C240" s="36" t="s">
        <v>540</v>
      </c>
      <c r="D240" s="114" t="s">
        <v>275</v>
      </c>
      <c r="E240" s="116" t="s">
        <v>657</v>
      </c>
    </row>
    <row r="241" spans="3:5" ht="21" thickBot="1" x14ac:dyDescent="0.35">
      <c r="C241" s="36" t="s">
        <v>540</v>
      </c>
      <c r="D241" s="114" t="s">
        <v>275</v>
      </c>
      <c r="E241" s="116" t="s">
        <v>658</v>
      </c>
    </row>
    <row r="242" spans="3:5" ht="21" thickBot="1" x14ac:dyDescent="0.35">
      <c r="C242" s="36" t="s">
        <v>540</v>
      </c>
      <c r="D242" s="114" t="s">
        <v>275</v>
      </c>
      <c r="E242" s="116" t="s">
        <v>281</v>
      </c>
    </row>
    <row r="243" spans="3:5" ht="21" thickBot="1" x14ac:dyDescent="0.35">
      <c r="C243" s="36" t="s">
        <v>540</v>
      </c>
      <c r="D243" s="114" t="s">
        <v>275</v>
      </c>
      <c r="E243" s="118" t="s">
        <v>276</v>
      </c>
    </row>
    <row r="244" spans="3:5" ht="21" thickBot="1" x14ac:dyDescent="0.35">
      <c r="C244" s="36" t="s">
        <v>540</v>
      </c>
      <c r="D244" s="114" t="s">
        <v>275</v>
      </c>
      <c r="E244" s="118" t="s">
        <v>285</v>
      </c>
    </row>
    <row r="245" spans="3:5" ht="21" thickBot="1" x14ac:dyDescent="0.35">
      <c r="C245" s="36" t="s">
        <v>540</v>
      </c>
      <c r="D245" s="114" t="s">
        <v>275</v>
      </c>
      <c r="E245" s="116" t="s">
        <v>655</v>
      </c>
    </row>
    <row r="246" spans="3:5" ht="21" thickBot="1" x14ac:dyDescent="0.35">
      <c r="C246" s="36" t="s">
        <v>540</v>
      </c>
      <c r="D246" s="114" t="s">
        <v>275</v>
      </c>
      <c r="E246" s="116" t="s">
        <v>656</v>
      </c>
    </row>
    <row r="247" spans="3:5" ht="21" thickBot="1" x14ac:dyDescent="0.35">
      <c r="C247" s="36" t="s">
        <v>540</v>
      </c>
      <c r="D247" s="114" t="s">
        <v>286</v>
      </c>
      <c r="E247" s="118" t="s">
        <v>288</v>
      </c>
    </row>
    <row r="248" spans="3:5" ht="21" thickBot="1" x14ac:dyDescent="0.35">
      <c r="C248" s="36" t="s">
        <v>540</v>
      </c>
      <c r="D248" s="114" t="s">
        <v>286</v>
      </c>
      <c r="E248" s="122" t="s">
        <v>660</v>
      </c>
    </row>
    <row r="249" spans="3:5" ht="21" thickBot="1" x14ac:dyDescent="0.35">
      <c r="C249" s="36" t="s">
        <v>540</v>
      </c>
      <c r="D249" s="114" t="s">
        <v>289</v>
      </c>
      <c r="E249" s="122" t="s">
        <v>661</v>
      </c>
    </row>
    <row r="250" spans="3:5" ht="21" thickBot="1" x14ac:dyDescent="0.35">
      <c r="C250" s="36" t="s">
        <v>540</v>
      </c>
      <c r="D250" s="114" t="s">
        <v>289</v>
      </c>
      <c r="E250" s="118" t="s">
        <v>294</v>
      </c>
    </row>
    <row r="251" spans="3:5" ht="21" thickBot="1" x14ac:dyDescent="0.35">
      <c r="C251" s="36" t="s">
        <v>540</v>
      </c>
      <c r="D251" s="114" t="s">
        <v>289</v>
      </c>
      <c r="E251" s="119" t="s">
        <v>290</v>
      </c>
    </row>
    <row r="252" spans="3:5" ht="21" thickBot="1" x14ac:dyDescent="0.35">
      <c r="C252" s="36" t="s">
        <v>540</v>
      </c>
      <c r="D252" s="114" t="s">
        <v>289</v>
      </c>
      <c r="E252" s="118" t="s">
        <v>298</v>
      </c>
    </row>
    <row r="253" spans="3:5" ht="21" thickBot="1" x14ac:dyDescent="0.35">
      <c r="C253" s="36" t="s">
        <v>540</v>
      </c>
      <c r="D253" s="114" t="s">
        <v>289</v>
      </c>
      <c r="E253" s="118" t="s">
        <v>292</v>
      </c>
    </row>
    <row r="254" spans="3:5" ht="21" thickBot="1" x14ac:dyDescent="0.35">
      <c r="C254" s="36" t="s">
        <v>540</v>
      </c>
      <c r="D254" s="114" t="s">
        <v>302</v>
      </c>
      <c r="E254" s="118" t="s">
        <v>304</v>
      </c>
    </row>
    <row r="255" spans="3:5" ht="21" thickBot="1" x14ac:dyDescent="0.35">
      <c r="C255" s="36" t="s">
        <v>540</v>
      </c>
      <c r="D255" s="114" t="s">
        <v>302</v>
      </c>
      <c r="E255" s="116" t="s">
        <v>662</v>
      </c>
    </row>
    <row r="256" spans="3:5" ht="21" thickBot="1" x14ac:dyDescent="0.35">
      <c r="C256" s="36" t="s">
        <v>540</v>
      </c>
      <c r="D256" s="114" t="s">
        <v>302</v>
      </c>
      <c r="E256" s="118" t="s">
        <v>306</v>
      </c>
    </row>
    <row r="257" spans="3:5" ht="21" thickBot="1" x14ac:dyDescent="0.35">
      <c r="C257" s="36" t="s">
        <v>540</v>
      </c>
      <c r="D257" s="114" t="s">
        <v>578</v>
      </c>
      <c r="E257" s="124" t="s">
        <v>311</v>
      </c>
    </row>
    <row r="258" spans="3:5" ht="21" thickBot="1" x14ac:dyDescent="0.35">
      <c r="C258" s="36" t="s">
        <v>540</v>
      </c>
      <c r="D258" s="114" t="s">
        <v>578</v>
      </c>
      <c r="E258" s="119" t="s">
        <v>308</v>
      </c>
    </row>
    <row r="259" spans="3:5" ht="21" thickBot="1" x14ac:dyDescent="0.35">
      <c r="C259" s="36" t="s">
        <v>540</v>
      </c>
      <c r="D259" s="114" t="s">
        <v>578</v>
      </c>
      <c r="E259" s="118" t="s">
        <v>313</v>
      </c>
    </row>
    <row r="260" spans="3:5" ht="21" thickBot="1" x14ac:dyDescent="0.35">
      <c r="C260" s="36" t="s">
        <v>540</v>
      </c>
      <c r="D260" s="114" t="s">
        <v>578</v>
      </c>
      <c r="E260" s="118" t="s">
        <v>310</v>
      </c>
    </row>
    <row r="261" spans="3:5" ht="21" thickBot="1" x14ac:dyDescent="0.35">
      <c r="C261" s="36" t="s">
        <v>540</v>
      </c>
      <c r="D261" s="114" t="s">
        <v>577</v>
      </c>
      <c r="E261" s="118" t="s">
        <v>307</v>
      </c>
    </row>
    <row r="262" spans="3:5" ht="21" thickBot="1" x14ac:dyDescent="0.35">
      <c r="C262" s="36" t="s">
        <v>540</v>
      </c>
      <c r="D262" s="114" t="s">
        <v>580</v>
      </c>
      <c r="E262" s="118" t="s">
        <v>320</v>
      </c>
    </row>
    <row r="263" spans="3:5" ht="21" thickBot="1" x14ac:dyDescent="0.35">
      <c r="C263" s="36" t="s">
        <v>540</v>
      </c>
      <c r="D263" s="114" t="s">
        <v>580</v>
      </c>
      <c r="E263" s="119" t="s">
        <v>316</v>
      </c>
    </row>
    <row r="264" spans="3:5" ht="21" thickBot="1" x14ac:dyDescent="0.35">
      <c r="C264" s="36" t="s">
        <v>540</v>
      </c>
      <c r="D264" s="114" t="s">
        <v>580</v>
      </c>
      <c r="E264" s="118" t="s">
        <v>318</v>
      </c>
    </row>
    <row r="265" spans="3:5" ht="21" thickBot="1" x14ac:dyDescent="0.35">
      <c r="C265" s="36" t="s">
        <v>540</v>
      </c>
      <c r="D265" s="114" t="s">
        <v>580</v>
      </c>
      <c r="E265" s="118" t="s">
        <v>321</v>
      </c>
    </row>
    <row r="266" spans="3:5" ht="21" thickBot="1" x14ac:dyDescent="0.35">
      <c r="C266" s="36" t="s">
        <v>540</v>
      </c>
      <c r="D266" s="114" t="s">
        <v>580</v>
      </c>
      <c r="E266" s="116" t="s">
        <v>663</v>
      </c>
    </row>
    <row r="267" spans="3:5" ht="21" thickBot="1" x14ac:dyDescent="0.35">
      <c r="C267" s="36" t="s">
        <v>540</v>
      </c>
      <c r="D267" s="114" t="s">
        <v>579</v>
      </c>
      <c r="E267" s="119" t="s">
        <v>314</v>
      </c>
    </row>
    <row r="268" spans="3:5" ht="21.75" thickBot="1" x14ac:dyDescent="0.35">
      <c r="C268" s="28" t="s">
        <v>35</v>
      </c>
      <c r="D268" s="114" t="s">
        <v>567</v>
      </c>
      <c r="E268" s="116" t="s">
        <v>590</v>
      </c>
    </row>
    <row r="269" spans="3:5" ht="21.75" thickBot="1" x14ac:dyDescent="0.35">
      <c r="C269" s="28" t="s">
        <v>35</v>
      </c>
      <c r="D269" s="114" t="s">
        <v>41</v>
      </c>
      <c r="E269" s="116" t="s">
        <v>522</v>
      </c>
    </row>
    <row r="270" spans="3:5" ht="21.75" thickBot="1" x14ac:dyDescent="0.35">
      <c r="C270" s="28" t="s">
        <v>35</v>
      </c>
      <c r="D270" s="114" t="s">
        <v>38</v>
      </c>
      <c r="E270" s="118" t="s">
        <v>589</v>
      </c>
    </row>
    <row r="271" spans="3:5" ht="21.75" thickBot="1" x14ac:dyDescent="0.35">
      <c r="C271" s="28" t="s">
        <v>35</v>
      </c>
      <c r="D271" s="114" t="s">
        <v>35</v>
      </c>
      <c r="E271" s="118" t="s">
        <v>36</v>
      </c>
    </row>
    <row r="272" spans="3:5" ht="21.75" thickBot="1" x14ac:dyDescent="0.35">
      <c r="C272" s="28" t="s">
        <v>35</v>
      </c>
      <c r="D272" s="114" t="s">
        <v>35</v>
      </c>
      <c r="E272" s="118" t="s">
        <v>37</v>
      </c>
    </row>
  </sheetData>
  <sortState xmlns:xlrd2="http://schemas.microsoft.com/office/spreadsheetml/2017/richdata2" ref="C3:E272">
    <sortCondition ref="C3:C272"/>
    <sortCondition ref="D3:D272"/>
    <sortCondition ref="E3:E27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37</vt:i4>
      </vt:variant>
    </vt:vector>
  </HeadingPairs>
  <TitlesOfParts>
    <vt:vector size="43" baseType="lpstr">
      <vt:lpstr>Anexo Cuantitativo</vt:lpstr>
      <vt:lpstr>Anexo Cualitativo</vt:lpstr>
      <vt:lpstr>Hoja2</vt:lpstr>
      <vt:lpstr>SECRETARIASYPROYECTOS</vt:lpstr>
      <vt:lpstr>Pbr's</vt:lpstr>
      <vt:lpstr>Hoja1</vt:lpstr>
      <vt:lpstr>Administración</vt:lpstr>
      <vt:lpstr>ADMINISTRACION_Y_FINANZAS</vt:lpstr>
      <vt:lpstr>'Anexo Cualitativo'!Área_de_impresión</vt:lpstr>
      <vt:lpstr>BIENESTAR</vt:lpstr>
      <vt:lpstr>CONSEJERIA_JURIDICA</vt:lpstr>
      <vt:lpstr>CONTRALORIA_MUNICIPAL_Y_COMBATE_A_LA_CORRUPCION</vt:lpstr>
      <vt:lpstr>Delegaciones</vt:lpstr>
      <vt:lpstr>FOMENTO_ECONOMICO_Y_CULTURAL</vt:lpstr>
      <vt:lpstr>GOBERNANZA_Y_TERRITORIO</vt:lpstr>
      <vt:lpstr>OBRAS_PUBLICAS</vt:lpstr>
      <vt:lpstr>OFICIALIA</vt:lpstr>
      <vt:lpstr>OFICIALIA_MAYOR</vt:lpstr>
      <vt:lpstr>OFICINA_DE_PRESIDENCIA</vt:lpstr>
      <vt:lpstr>OPD</vt:lpstr>
      <vt:lpstr>OPD_PROYECTO</vt:lpstr>
      <vt:lpstr>PLANIFICACION_ANALISIS_Y_GESTION_URBANA</vt:lpstr>
      <vt:lpstr>PRESIDENCIA</vt:lpstr>
      <vt:lpstr>PROYECTOS</vt:lpstr>
      <vt:lpstr>SALUD</vt:lpstr>
      <vt:lpstr>SECRETARIA_DE_ADMINISTRACION_Y_FINANZAS</vt:lpstr>
      <vt:lpstr>SECRETARIA_DE_BIENESTAR</vt:lpstr>
      <vt:lpstr>SECRETARIA_DE_CONTRALORIA_MUNICIPAL_Y_COMBATE_A_LA_CORRUPCION</vt:lpstr>
      <vt:lpstr>SECRETARIA_DE_FOMENTO_ECONOMICO_Y_CULTURAL</vt:lpstr>
      <vt:lpstr>SECRETARIA_DE_GOBERNANZA_Y_TERRITORIO</vt:lpstr>
      <vt:lpstr>SECRETARIA_DE_LA_CONSEJERIA_JURIDICA</vt:lpstr>
      <vt:lpstr>SECRETARIA_DE_OBRAS_PUBLICAS</vt:lpstr>
      <vt:lpstr>SECRETARIA_DE_PLANIFICACION_ANALISIS_Y_GESTION_URBANA</vt:lpstr>
      <vt:lpstr>SECRETARIA_DE_SALUD</vt:lpstr>
      <vt:lpstr>SECRETARIA_DE_SEGURIDAD_Y_PROTECCION_CIUDADANA</vt:lpstr>
      <vt:lpstr>SECRETARIA_DE_SERVICIOS_PUBLICOS_Y_MEDIO_AMBIENTE</vt:lpstr>
      <vt:lpstr>SECRETARIA_GENERAL_DEL_AYUNTAMIENTO</vt:lpstr>
      <vt:lpstr>SECRETARIAS_DIRECCIONES</vt:lpstr>
      <vt:lpstr>SEGURIDAD_Y_PROTECCION_CIUDADANA</vt:lpstr>
      <vt:lpstr>SERVICIOS_PUBLICOS_Y_MEDIO_AMBIENTE</vt:lpstr>
      <vt:lpstr>SINDICATURA</vt:lpstr>
      <vt:lpstr>SINDICATURA_P</vt:lpstr>
      <vt:lpstr>SINDICATURA_PROYECTO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laptop-dt</dc:creator>
  <cp:lastModifiedBy>Tlaquepaque 31</cp:lastModifiedBy>
  <cp:lastPrinted>2025-10-24T20:12:20Z</cp:lastPrinted>
  <dcterms:created xsi:type="dcterms:W3CDTF">2010-06-02T18:44:59Z</dcterms:created>
  <dcterms:modified xsi:type="dcterms:W3CDTF">2025-10-24T20:15:07Z</dcterms:modified>
</cp:coreProperties>
</file>